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limbaeva\Desktop\Банки\АО Халык инвест\Фин отчетность за 2024 год\"/>
    </mc:Choice>
  </mc:AlternateContent>
  <bookViews>
    <workbookView xWindow="0" yWindow="0" windowWidth="28800" windowHeight="11730" activeTab="3"/>
  </bookViews>
  <sheets>
    <sheet name="ББ" sheetId="1" r:id="rId1"/>
    <sheet name="СД" sheetId="2" r:id="rId2"/>
    <sheet name="ИК" sheetId="3" r:id="rId3"/>
    <sheet name="ДД" sheetId="4" r:id="rId4"/>
  </sheets>
  <externalReferences>
    <externalReference r:id="rId5"/>
  </externalReferences>
  <definedNames>
    <definedName name="_xlnm.Print_Area" localSheetId="0">ББ!$A$1:$F$77</definedName>
    <definedName name="_xlnm.Print_Area" localSheetId="3">ДД!$A$1:$F$67</definedName>
    <definedName name="_xlnm.Print_Area" localSheetId="2">ИК!$A$1:$I$58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4" l="1"/>
  <c r="E56" i="4" s="1"/>
  <c r="E58" i="4" s="1"/>
  <c r="C53" i="4"/>
  <c r="C56" i="4" s="1"/>
  <c r="C58" i="4" s="1"/>
  <c r="E47" i="4"/>
  <c r="C47" i="4"/>
  <c r="E42" i="4"/>
  <c r="C42" i="4"/>
  <c r="E40" i="4"/>
  <c r="C40" i="4"/>
  <c r="E33" i="4"/>
  <c r="C33" i="4"/>
  <c r="E26" i="4"/>
  <c r="C26" i="4"/>
  <c r="E24" i="4"/>
  <c r="C24" i="4"/>
  <c r="E15" i="4"/>
  <c r="C15" i="4"/>
  <c r="E9" i="4"/>
  <c r="C9" i="4"/>
  <c r="E27" i="3"/>
  <c r="F27" i="3" s="1"/>
  <c r="H27" i="3" s="1"/>
  <c r="D26" i="3"/>
  <c r="D33" i="3" s="1"/>
  <c r="H25" i="3"/>
  <c r="D21" i="3"/>
  <c r="H19" i="3"/>
  <c r="F14" i="3"/>
  <c r="E13" i="3"/>
  <c r="F13" i="3" s="1"/>
  <c r="H13" i="3" s="1"/>
  <c r="G12" i="3"/>
  <c r="G21" i="3" s="1"/>
  <c r="G23" i="3" s="1"/>
  <c r="G26" i="3" s="1"/>
  <c r="G33" i="3" s="1"/>
  <c r="F12" i="3"/>
  <c r="F21" i="3" s="1"/>
  <c r="E12" i="3"/>
  <c r="D12" i="3"/>
  <c r="H11" i="3"/>
  <c r="F9" i="3"/>
  <c r="H9" i="3" s="1"/>
  <c r="E11" i="2"/>
  <c r="E17" i="2" s="1"/>
  <c r="E22" i="2" s="1"/>
  <c r="E25" i="2" s="1"/>
  <c r="E29" i="2" s="1"/>
  <c r="E31" i="2" s="1"/>
  <c r="D11" i="2"/>
  <c r="D17" i="2" s="1"/>
  <c r="D22" i="2" s="1"/>
  <c r="D25" i="2" s="1"/>
  <c r="D29" i="2" s="1"/>
  <c r="D31" i="2" s="1"/>
  <c r="E60" i="1"/>
  <c r="D60" i="1"/>
  <c r="E47" i="1"/>
  <c r="D46" i="1"/>
  <c r="D47" i="1" s="1"/>
  <c r="E38" i="1"/>
  <c r="E40" i="1" s="1"/>
  <c r="E62" i="1" s="1"/>
  <c r="D38" i="1"/>
  <c r="D40" i="1" s="1"/>
  <c r="D62" i="1" s="1"/>
  <c r="E30" i="1"/>
  <c r="E32" i="1" s="1"/>
  <c r="D30" i="1"/>
  <c r="D32" i="1" s="1"/>
  <c r="E21" i="1"/>
  <c r="D21" i="1"/>
  <c r="H12" i="3" l="1"/>
  <c r="H21" i="3" s="1"/>
  <c r="E21" i="3"/>
  <c r="E23" i="3" s="1"/>
  <c r="F23" i="3" l="1"/>
  <c r="H23" i="3" s="1"/>
  <c r="E26" i="3"/>
  <c r="E33" i="3" l="1"/>
  <c r="F26" i="3"/>
  <c r="F33" i="3" l="1"/>
  <c r="H33" i="3" s="1"/>
  <c r="H26" i="3"/>
</calcChain>
</file>

<file path=xl/sharedStrings.xml><?xml version="1.0" encoding="utf-8"?>
<sst xmlns="http://schemas.openxmlformats.org/spreadsheetml/2006/main" count="220" uniqueCount="148">
  <si>
    <t>ПРОМЕЖУТОЧНАЯ КОНСОЛИДИРОВАННАЯ ФИНАНСОВАЯ ОТЧЕТНОСТЬ ТОО "КАЙНАР-АКБ"</t>
  </si>
  <si>
    <t>за период, закончившийся 31 декабря 2024 года</t>
  </si>
  <si>
    <t>ПРОМЕЖУТОЧНЫЙ КОНСОЛИДИРОВАННЫЙ ОТЧЕТ О ФИНАНСОВОМ ПОЛОЖЕНИИ</t>
  </si>
  <si>
    <t>по состоянию на 31.12.2024 г.</t>
  </si>
  <si>
    <r>
      <t xml:space="preserve">Наименование организации     </t>
    </r>
    <r>
      <rPr>
        <u/>
        <sz val="10"/>
        <color indexed="8"/>
        <rFont val="Times New Roman"/>
        <family val="1"/>
        <charset val="204"/>
      </rPr>
      <t xml:space="preserve"> ТОО "Кайнар АКБ" (1 дочерних компаний)</t>
    </r>
  </si>
  <si>
    <t xml:space="preserve">Вид деятельности организации           </t>
  </si>
  <si>
    <t xml:space="preserve">Организационно-правовая форма          </t>
  </si>
  <si>
    <r>
      <t xml:space="preserve">Юридический адрес организации  </t>
    </r>
    <r>
      <rPr>
        <u/>
        <sz val="10"/>
        <color indexed="8"/>
        <rFont val="Times New Roman"/>
        <family val="1"/>
        <charset val="204"/>
      </rPr>
      <t>г. Талдыкорган, ул Медеу, 1/1</t>
    </r>
  </si>
  <si>
    <t>В тысячах тенге</t>
  </si>
  <si>
    <t>Прим.</t>
  </si>
  <si>
    <t>2023</t>
  </si>
  <si>
    <t>АКТИВЫ</t>
  </si>
  <si>
    <t>Долгосрочные активы</t>
  </si>
  <si>
    <t>Основные средства</t>
  </si>
  <si>
    <t>Инвестиционное имущество</t>
  </si>
  <si>
    <t>Нематериальные активы</t>
  </si>
  <si>
    <t>Актив в форме права пользования</t>
  </si>
  <si>
    <t>Прочие долгосрочные активы</t>
  </si>
  <si>
    <t>Итого долгосрочных активов</t>
  </si>
  <si>
    <t>Краткосрочные активы</t>
  </si>
  <si>
    <t>Запасы</t>
  </si>
  <si>
    <t>Торговая и прочая дебиторская задолженность</t>
  </si>
  <si>
    <t xml:space="preserve">Авансы выданные </t>
  </si>
  <si>
    <t>Предоплата по корпоративному подоходному налогу</t>
  </si>
  <si>
    <t>Предоплата по прочим налогам</t>
  </si>
  <si>
    <t>Прочие оборотные финансовые активы</t>
  </si>
  <si>
    <t>Денежные средства и их эквиваленты</t>
  </si>
  <si>
    <t>Итого краткосрочных активов</t>
  </si>
  <si>
    <t>ИТОГО АКТИВЫ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</si>
  <si>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</si>
  <si>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</si>
  <si>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</si>
  <si>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</si>
  <si>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капитал, относимый на собственников</t>
  </si>
  <si>
    <t>Доля неконтролирующих собственников</t>
  </si>
  <si>
    <t>Всего капитал</t>
  </si>
  <si>
    <t>Долгосрочные обязательства</t>
  </si>
  <si>
    <t>Займы от связанных сторон</t>
  </si>
  <si>
    <t>Обязательства по финансовой аренде</t>
  </si>
  <si>
    <t>Процентные займы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</si>
  <si>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</si>
  <si>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</si>
  <si>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</si>
  <si>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Начисленные резервы</t>
  </si>
  <si>
    <t>Дивиденды к выплате</t>
  </si>
  <si>
    <t>Торговая кредиторская задолженность</t>
  </si>
  <si>
    <t>Вознаграждения работникам</t>
  </si>
  <si>
    <t>Корпоративный подоходный налог к уплате</t>
  </si>
  <si>
    <t>Обязательства по договорам</t>
  </si>
  <si>
    <t>Прочие текущие обязательства</t>
  </si>
  <si>
    <t>Итого краткосрочных обязательств</t>
  </si>
  <si>
    <t>ИТОГО КАПИТАЛ И ОБЯЗАТЕЛЬСТВА</t>
  </si>
  <si>
    <t>Финансовая отчетность была утверждена руководством 01 мая 2025 года  и от имени руководства ее подписали:</t>
  </si>
  <si>
    <t>Генеральный директор</t>
  </si>
  <si>
    <t>Ажмагамбетов Е.К.</t>
  </si>
  <si>
    <t>Главный бухгалтер</t>
  </si>
  <si>
    <t>Кожакова Ш.Б.</t>
  </si>
  <si>
    <t>Примечания на страницах с 2  по 37 являются неотъемлемой частью данной финансовой отчетности</t>
  </si>
  <si>
    <t>ПРОМЕЖУТОЧНЫЙ КОНСОЛИДИРОВАННЫЙ ОТЧЕТ О СОВОКУПНОМ ДОХОДЕ</t>
  </si>
  <si>
    <t>Выручка по договорам с покупателями</t>
  </si>
  <si>
    <t>Себестоимость реализации</t>
  </si>
  <si>
    <t>Валовый доход</t>
  </si>
  <si>
    <t>Расходы на реализацию продукции и оказание услуг</t>
  </si>
  <si>
    <t>Общие административные расходы</t>
  </si>
  <si>
    <t>Прочие доходы</t>
  </si>
  <si>
    <t>Прочие расходы</t>
  </si>
  <si>
    <t>Итого операционная прибыль (убыток)</t>
  </si>
  <si>
    <t>Финансовые доходы</t>
  </si>
  <si>
    <t>Финансовые расходы</t>
  </si>
  <si>
    <t>Восстановление расходов/расходы по обесценению активов</t>
  </si>
  <si>
    <t>Прибыль (убыток) до налогообложения</t>
  </si>
  <si>
    <t>Подоходный налог</t>
  </si>
  <si>
    <t>Прибыль (убыток) за год</t>
  </si>
  <si>
    <t>Прочий совокупный доход</t>
  </si>
  <si>
    <t>Общий совокупный доход / убыток за год</t>
  </si>
  <si>
    <t>Общий совокупный доход, относимый на:</t>
  </si>
  <si>
    <t>собственников материнской организации</t>
  </si>
  <si>
    <t>доля неконтролирующих собственников</t>
  </si>
  <si>
    <t>-</t>
  </si>
  <si>
    <t>Прибыль на акцию (тенге):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</si>
  <si>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</si>
  <si>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</si>
  <si>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</si>
  <si>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</si>
  <si>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ПРОМЕЖУТОЧНАЯ КОНСОЛИДИРОВАННЫЙ ОТЧЕТ ОБ ИЗМЕНЕНИЯХ В КАПИТАЛЕ</t>
  </si>
  <si>
    <t>Прнмечание</t>
  </si>
  <si>
    <t>Нераспределен-ная прибыль</t>
  </si>
  <si>
    <t>ИТОГО</t>
  </si>
  <si>
    <t>Доля неконтролируемых собственников</t>
  </si>
  <si>
    <t>Итого капитал</t>
  </si>
  <si>
    <t>Сальдо на 01 января 2023 года</t>
  </si>
  <si>
    <t>Корректировка прошлых лет</t>
  </si>
  <si>
    <t xml:space="preserve">Пересчитанное сальдо </t>
  </si>
  <si>
    <t>Прибыль / убыток за период</t>
  </si>
  <si>
    <t>Консолидационные корректировки прибыли при приобретении дочерней компании</t>
  </si>
  <si>
    <t>Выплата дивидендов</t>
  </si>
  <si>
    <t>Взносы собственников</t>
  </si>
  <si>
    <t>Ассигнования нераспределенной прибыли в уставный капитал</t>
  </si>
  <si>
    <t>Сальдо на 31 декабря 2023 года</t>
  </si>
  <si>
    <t>Сальдо на 01 января 2024 года</t>
  </si>
  <si>
    <t>Сальдо на 31 декабря 2024 года</t>
  </si>
  <si>
    <t>ПРОМЕЖУТОЧНЫЙ КОНСОЛИДИРОВАННЫЙ ОТЧЕТ О ДВИЖЕНИИ ДЕНЕЖНЫХ СРЕДСТВ (прямой метод)</t>
  </si>
  <si>
    <t>В  тысячах тенге</t>
  </si>
  <si>
    <t>Движение денег от операционной деятельности:</t>
  </si>
  <si>
    <t>Поступление денежных средств, всего</t>
  </si>
  <si>
    <t xml:space="preserve">      в том числе:</t>
  </si>
  <si>
    <t xml:space="preserve">      реализация товаров и услуг</t>
  </si>
  <si>
    <t xml:space="preserve">      авансы, полученные от покупателей, заказчиков</t>
  </si>
  <si>
    <t xml:space="preserve">      полученные вознаграждения</t>
  </si>
  <si>
    <t xml:space="preserve">      Прочие поступления</t>
  </si>
  <si>
    <t>Выбытие денежных средств, всего</t>
  </si>
  <si>
    <t xml:space="preserve">      платежи поставщикам за товары и услуги</t>
  </si>
  <si>
    <t xml:space="preserve">      авансы, выданные поставщикам товаров и услуг</t>
  </si>
  <si>
    <t xml:space="preserve">      выплаты по договорам страхования</t>
  </si>
  <si>
    <t xml:space="preserve">      выплаты по заработной плате</t>
  </si>
  <si>
    <t xml:space="preserve">      выплата вознаграждения</t>
  </si>
  <si>
    <t xml:space="preserve">      налоги</t>
  </si>
  <si>
    <t xml:space="preserve">      прочие выплаты</t>
  </si>
  <si>
    <t xml:space="preserve">Чистая сумма денежных средств от операционной деятельности </t>
  </si>
  <si>
    <t>Движение денег от инвестиционной деятельности:</t>
  </si>
  <si>
    <t xml:space="preserve">      реализация основных средств</t>
  </si>
  <si>
    <t xml:space="preserve">      реализация долговых инструментов</t>
  </si>
  <si>
    <t xml:space="preserve">      изъятие деенежных средств</t>
  </si>
  <si>
    <t xml:space="preserve">      получение иных займов</t>
  </si>
  <si>
    <t xml:space="preserve">      прочие поступления</t>
  </si>
  <si>
    <t xml:space="preserve">    в том числе:</t>
  </si>
  <si>
    <t xml:space="preserve">    приобретение основных средств и нематериальных активов</t>
  </si>
  <si>
    <t xml:space="preserve">    приобретение контроля над дочерними организациями</t>
  </si>
  <si>
    <t xml:space="preserve">    размещение денежных вкладов</t>
  </si>
  <si>
    <t xml:space="preserve">    возврат предоставленных займов</t>
  </si>
  <si>
    <t xml:space="preserve">    прочие выплаты</t>
  </si>
  <si>
    <t xml:space="preserve">Чистая сумма денежных средств от инвестиционной деятельности </t>
  </si>
  <si>
    <t>Движение денег от финансовой деятельности:</t>
  </si>
  <si>
    <t xml:space="preserve">     в том числе:</t>
  </si>
  <si>
    <t xml:space="preserve">     получение займов</t>
  </si>
  <si>
    <t xml:space="preserve">     эмиссия акции и других финансовых инструментов</t>
  </si>
  <si>
    <t xml:space="preserve">     прочие поступление</t>
  </si>
  <si>
    <t xml:space="preserve">     погашение займов</t>
  </si>
  <si>
    <t xml:space="preserve">     выплата вознаграждения</t>
  </si>
  <si>
    <t xml:space="preserve">     Выплата дивидендов</t>
  </si>
  <si>
    <t xml:space="preserve">     прочие выплаты</t>
  </si>
  <si>
    <t xml:space="preserve">Чистая сумма денежных средств от финансовой деятельности </t>
  </si>
  <si>
    <t>Влияние обменных курсов валют к тенге</t>
  </si>
  <si>
    <t>Влияние оценочного резерва под ожидаемые кредитные убытки</t>
  </si>
  <si>
    <t xml:space="preserve">ИТОГО: Увеличение + / - уменьшение денежных средств </t>
  </si>
  <si>
    <t>Деньги и эквиваленты на начало отчетного периода</t>
  </si>
  <si>
    <r>
      <t xml:space="preserve">Деньги и эквиваленты на конец отчетного периода – </t>
    </r>
    <r>
      <rPr>
        <b/>
        <i/>
        <sz val="9"/>
        <color theme="1"/>
        <rFont val="Times New Roman"/>
        <family val="1"/>
        <charset val="204"/>
      </rPr>
      <t>Примечание 14, 15</t>
    </r>
  </si>
  <si>
    <t>Примечания на страницах с 02 по 37 являются неотъемлемой частью данной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</si>
</sst>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/>
  </cellStyleXfs>
  <cellXfs count="1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" fontId="12" fillId="0" borderId="3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 wrapText="1"/>
    </xf>
    <xf numFmtId="3" fontId="2" fillId="0" borderId="0" xfId="0" applyNumberFormat="1" applyFont="1"/>
    <xf numFmtId="0" fontId="10" fillId="0" borderId="0" xfId="0" applyFont="1" applyFill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/>
    <xf numFmtId="0" fontId="9" fillId="0" borderId="0" xfId="0" applyFont="1"/>
    <xf numFmtId="0" fontId="2" fillId="0" borderId="0" xfId="1" applyFont="1"/>
    <xf numFmtId="0" fontId="16" fillId="0" borderId="0" xfId="1" applyFont="1"/>
    <xf numFmtId="0" fontId="7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164" fontId="12" fillId="0" borderId="0" xfId="1" applyNumberFormat="1" applyFont="1" applyFill="1" applyAlignment="1">
      <alignment horizontal="right" vertical="center" wrapText="1"/>
    </xf>
    <xf numFmtId="164" fontId="11" fillId="0" borderId="0" xfId="1" applyNumberFormat="1" applyFont="1" applyFill="1" applyAlignment="1">
      <alignment horizontal="right" vertical="center" wrapText="1"/>
    </xf>
    <xf numFmtId="3" fontId="2" fillId="0" borderId="0" xfId="1" applyNumberFormat="1" applyFont="1"/>
    <xf numFmtId="0" fontId="10" fillId="0" borderId="3" xfId="1" applyFont="1" applyBorder="1" applyAlignment="1">
      <alignment vertical="center" wrapText="1"/>
    </xf>
    <xf numFmtId="0" fontId="10" fillId="0" borderId="3" xfId="1" applyFont="1" applyFill="1" applyBorder="1" applyAlignment="1">
      <alignment horizontal="center" vertical="center" wrapText="1"/>
    </xf>
    <xf numFmtId="164" fontId="12" fillId="0" borderId="3" xfId="1" applyNumberFormat="1" applyFont="1" applyFill="1" applyBorder="1" applyAlignment="1">
      <alignment horizontal="right" vertical="center" wrapText="1"/>
    </xf>
    <xf numFmtId="164" fontId="11" fillId="0" borderId="3" xfId="1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right" vertical="center" wrapText="1"/>
    </xf>
    <xf numFmtId="164" fontId="11" fillId="0" borderId="1" xfId="1" applyNumberFormat="1" applyFont="1" applyFill="1" applyBorder="1" applyAlignment="1">
      <alignment horizontal="right"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164" fontId="12" fillId="0" borderId="0" xfId="0" applyNumberFormat="1" applyFont="1" applyFill="1" applyAlignment="1">
      <alignment horizontal="right" vertical="center" wrapText="1"/>
    </xf>
    <xf numFmtId="164" fontId="11" fillId="0" borderId="0" xfId="0" applyNumberFormat="1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3" fontId="11" fillId="0" borderId="0" xfId="0" applyNumberFormat="1" applyFont="1" applyFill="1" applyAlignment="1">
      <alignment horizontal="right" vertical="center" wrapText="1"/>
    </xf>
    <xf numFmtId="164" fontId="2" fillId="0" borderId="0" xfId="1" applyNumberFormat="1" applyFont="1"/>
    <xf numFmtId="3" fontId="10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1" applyFont="1" applyAlignment="1">
      <alignment vertical="center"/>
    </xf>
    <xf numFmtId="0" fontId="9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2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3" fontId="7" fillId="0" borderId="0" xfId="1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/>
    </xf>
    <xf numFmtId="0" fontId="11" fillId="0" borderId="0" xfId="1" applyFont="1" applyFill="1" applyAlignment="1">
      <alignment vertical="center" wrapText="1"/>
    </xf>
    <xf numFmtId="0" fontId="7" fillId="0" borderId="3" xfId="1" applyFont="1" applyFill="1" applyBorder="1" applyAlignment="1">
      <alignment vertical="center"/>
    </xf>
    <xf numFmtId="3" fontId="12" fillId="0" borderId="3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1" fillId="0" borderId="0" xfId="0" applyFont="1" applyFill="1"/>
    <xf numFmtId="0" fontId="16" fillId="0" borderId="0" xfId="1" applyFont="1" applyFill="1"/>
    <xf numFmtId="0" fontId="17" fillId="0" borderId="0" xfId="1" applyFont="1" applyFill="1" applyAlignment="1">
      <alignment vertical="center"/>
    </xf>
    <xf numFmtId="0" fontId="17" fillId="0" borderId="1" xfId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justify" vertical="center"/>
    </xf>
    <xf numFmtId="0" fontId="13" fillId="0" borderId="1" xfId="1" applyFont="1" applyFill="1" applyBorder="1" applyAlignment="1">
      <alignment horizontal="justify" vertical="center"/>
    </xf>
    <xf numFmtId="0" fontId="18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vertical="center"/>
    </xf>
    <xf numFmtId="0" fontId="18" fillId="0" borderId="4" xfId="1" applyFont="1" applyFill="1" applyBorder="1" applyAlignment="1">
      <alignment vertical="center" wrapText="1"/>
    </xf>
    <xf numFmtId="0" fontId="10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0" borderId="3" xfId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6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3" fontId="12" fillId="0" borderId="3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 vertical="center" wrapText="1"/>
    </xf>
    <xf numFmtId="3" fontId="18" fillId="0" borderId="2" xfId="1" applyNumberFormat="1" applyFont="1" applyFill="1" applyBorder="1" applyAlignment="1">
      <alignment horizontal="right" vertical="center" wrapText="1"/>
    </xf>
    <xf numFmtId="3" fontId="18" fillId="0" borderId="7" xfId="1" applyNumberFormat="1" applyFont="1" applyFill="1" applyBorder="1" applyAlignment="1">
      <alignment horizontal="right" vertical="center" wrapText="1"/>
    </xf>
    <xf numFmtId="3" fontId="19" fillId="0" borderId="0" xfId="1" applyNumberFormat="1" applyFont="1" applyFill="1" applyAlignment="1">
      <alignment horizontal="right" vertical="center" wrapText="1"/>
    </xf>
    <xf numFmtId="3" fontId="20" fillId="0" borderId="0" xfId="1" applyNumberFormat="1" applyFont="1" applyFill="1" applyAlignment="1">
      <alignment horizontal="right" vertical="center" wrapText="1"/>
    </xf>
    <xf numFmtId="3" fontId="19" fillId="0" borderId="1" xfId="1" applyNumberFormat="1" applyFont="1" applyFill="1" applyBorder="1" applyAlignment="1">
      <alignment horizontal="right" vertical="center" wrapText="1"/>
    </xf>
    <xf numFmtId="3" fontId="20" fillId="0" borderId="1" xfId="1" applyNumberFormat="1" applyFont="1" applyFill="1" applyBorder="1" applyAlignment="1">
      <alignment horizontal="right" vertical="center" wrapText="1"/>
    </xf>
    <xf numFmtId="3" fontId="19" fillId="0" borderId="2" xfId="1" applyNumberFormat="1" applyFont="1" applyFill="1" applyBorder="1" applyAlignment="1">
      <alignment horizontal="right" vertical="center" wrapText="1"/>
    </xf>
    <xf numFmtId="3" fontId="18" fillId="0" borderId="0" xfId="1" applyNumberFormat="1" applyFont="1" applyFill="1" applyAlignment="1">
      <alignment horizontal="right" vertical="center" wrapText="1"/>
    </xf>
    <xf numFmtId="3" fontId="13" fillId="0" borderId="0" xfId="1" applyNumberFormat="1" applyFont="1" applyFill="1" applyAlignment="1">
      <alignment horizontal="right" vertical="center" wrapText="1"/>
    </xf>
    <xf numFmtId="3" fontId="19" fillId="0" borderId="3" xfId="1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16" fillId="0" borderId="0" xfId="1" applyFont="1" applyFill="1" applyAlignment="1">
      <alignment wrapText="1"/>
    </xf>
    <xf numFmtId="0" fontId="3" fillId="0" borderId="0" xfId="1" applyFont="1" applyFill="1" applyAlignment="1">
      <alignment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Kozhakova/Desktop/&#1060;&#1054;%202024%20&#1076;&#1086;%20&#1040;&#1091;&#1076;&#1080;&#1090;&#1072;%20&#1050;&#1054;&#1053;&#1057;/&#1058;&#1072;&#1073;&#1083;&#1080;&#1094;&#1099;%20&#1076;&#1083;&#1103;%20&#1060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_2024"/>
      <sheetName val="ОПУ_2024"/>
      <sheetName val="ОДДС_2024"/>
      <sheetName val="ОИСК_2024"/>
      <sheetName val="ББ"/>
      <sheetName val="СД"/>
      <sheetName val="ИК"/>
      <sheetName val="ДД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Лист17"/>
      <sheetName val="Лист18"/>
      <sheetName val="Лист19"/>
      <sheetName val="Лист20"/>
      <sheetName val="Лист21"/>
      <sheetName val="Лист22"/>
      <sheetName val="Лист23"/>
      <sheetName val="Лист24"/>
      <sheetName val="Лист25"/>
      <sheetName val="Лист26"/>
      <sheetName val="Лист27"/>
      <sheetName val="Лист28"/>
      <sheetName val="Лист29"/>
      <sheetName val="Лист30"/>
      <sheetName val="Лист31"/>
      <sheetName val="Лист32"/>
      <sheetName val="Лист33"/>
      <sheetName val="Лист34"/>
      <sheetName val="Лист35"/>
      <sheetName val="Лист36"/>
      <sheetName val="Лист37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1571683</v>
          </cell>
        </row>
        <row r="31">
          <cell r="E31">
            <v>1199567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zoomScaleNormal="100" workbookViewId="0">
      <selection activeCell="D80" sqref="D80"/>
    </sheetView>
  </sheetViews>
  <sheetFormatPr defaultRowHeight="15" x14ac:dyDescent="0.25"/>
  <cols>
    <col min="1" max="1" width="9.140625" style="2"/>
    <col min="2" max="2" width="54.7109375" style="2" customWidth="1"/>
    <col min="3" max="3" width="9.140625" style="2"/>
    <col min="4" max="4" width="22.42578125" style="2" customWidth="1"/>
    <col min="5" max="5" width="22.28515625" style="2" customWidth="1"/>
    <col min="6" max="6" width="9.140625" style="2"/>
    <col min="7" max="8" width="9.85546875" style="2" bestFit="1" customWidth="1"/>
    <col min="9" max="16384" width="9.140625" style="2"/>
  </cols>
  <sheetData>
    <row r="1" spans="2:14" ht="15.75" x14ac:dyDescent="0.25">
      <c r="B1" s="1" t="s">
        <v>0</v>
      </c>
    </row>
    <row r="2" spans="2:14" ht="15.75" x14ac:dyDescent="0.25">
      <c r="B2" s="1" t="s">
        <v>1</v>
      </c>
    </row>
    <row r="4" spans="2:14" s="3" customFormat="1" ht="15.75" x14ac:dyDescent="0.25">
      <c r="B4" s="1" t="s">
        <v>2</v>
      </c>
    </row>
    <row r="5" spans="2:14" s="3" customFormat="1" ht="15.75" x14ac:dyDescent="0.25">
      <c r="B5" s="1" t="s">
        <v>3</v>
      </c>
    </row>
    <row r="6" spans="2:14" s="3" customFormat="1" ht="15.75" x14ac:dyDescent="0.25">
      <c r="B6" s="1"/>
    </row>
    <row r="7" spans="2:14" s="3" customFormat="1" ht="15.75" x14ac:dyDescent="0.25"/>
    <row r="8" spans="2:14" s="4" customFormat="1" ht="12.75" hidden="1" x14ac:dyDescent="0.2">
      <c r="B8" s="119" t="s">
        <v>4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2:14" s="4" customFormat="1" ht="12.75" hidden="1" x14ac:dyDescent="0.2">
      <c r="B9" s="119" t="s">
        <v>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2:14" s="4" customFormat="1" ht="12.75" hidden="1" x14ac:dyDescent="0.2">
      <c r="B10" s="119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2:14" s="4" customFormat="1" ht="12.75" hidden="1" x14ac:dyDescent="0.2">
      <c r="B11" s="5" t="s">
        <v>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2:14" ht="15.75" thickBot="1" x14ac:dyDescent="0.3">
      <c r="B12" s="8" t="s">
        <v>8</v>
      </c>
      <c r="C12" s="9" t="s">
        <v>9</v>
      </c>
      <c r="D12" s="10">
        <v>2024</v>
      </c>
      <c r="E12" s="10" t="s">
        <v>10</v>
      </c>
    </row>
    <row r="13" spans="2:14" x14ac:dyDescent="0.25">
      <c r="B13" s="11" t="s">
        <v>11</v>
      </c>
      <c r="C13" s="12"/>
      <c r="D13" s="13"/>
      <c r="E13" s="13"/>
    </row>
    <row r="14" spans="2:14" x14ac:dyDescent="0.25">
      <c r="B14" s="11"/>
      <c r="C14" s="14"/>
      <c r="D14" s="15"/>
      <c r="E14" s="15"/>
    </row>
    <row r="15" spans="2:14" x14ac:dyDescent="0.25">
      <c r="B15" s="11" t="s">
        <v>12</v>
      </c>
      <c r="C15" s="14"/>
      <c r="D15" s="15"/>
      <c r="E15" s="15"/>
    </row>
    <row r="16" spans="2:14" x14ac:dyDescent="0.25">
      <c r="B16" s="16" t="s">
        <v>13</v>
      </c>
      <c r="C16" s="17">
        <v>4</v>
      </c>
      <c r="D16" s="18">
        <v>11350907</v>
      </c>
      <c r="E16" s="18">
        <v>8991432</v>
      </c>
    </row>
    <row r="17" spans="2:8" x14ac:dyDescent="0.25">
      <c r="B17" s="16" t="s">
        <v>14</v>
      </c>
      <c r="C17" s="17">
        <v>5</v>
      </c>
      <c r="D17" s="18">
        <v>7598</v>
      </c>
      <c r="E17" s="18">
        <v>10730</v>
      </c>
    </row>
    <row r="18" spans="2:8" x14ac:dyDescent="0.25">
      <c r="B18" s="16" t="s">
        <v>15</v>
      </c>
      <c r="C18" s="17">
        <v>6</v>
      </c>
      <c r="D18" s="18">
        <v>33233</v>
      </c>
      <c r="E18" s="18">
        <v>1661</v>
      </c>
    </row>
    <row r="19" spans="2:8" x14ac:dyDescent="0.25">
      <c r="B19" s="16" t="s">
        <v>16</v>
      </c>
      <c r="C19" s="17">
        <v>7</v>
      </c>
      <c r="D19" s="18">
        <v>3543</v>
      </c>
      <c r="E19" s="18">
        <v>2960</v>
      </c>
    </row>
    <row r="20" spans="2:8" ht="15.75" thickBot="1" x14ac:dyDescent="0.3">
      <c r="B20" s="16" t="s">
        <v>17</v>
      </c>
      <c r="C20" s="17">
        <v>8</v>
      </c>
      <c r="D20" s="18">
        <v>666524</v>
      </c>
      <c r="E20" s="18">
        <v>88190</v>
      </c>
    </row>
    <row r="21" spans="2:8" ht="15.75" thickBot="1" x14ac:dyDescent="0.3">
      <c r="B21" s="19" t="s">
        <v>18</v>
      </c>
      <c r="C21" s="20"/>
      <c r="D21" s="21">
        <f>SUM(D16:D20)</f>
        <v>12061805</v>
      </c>
      <c r="E21" s="21">
        <f>SUM(E16:E20)</f>
        <v>9094973</v>
      </c>
    </row>
    <row r="22" spans="2:8" x14ac:dyDescent="0.25">
      <c r="B22" s="11" t="s">
        <v>19</v>
      </c>
      <c r="C22" s="17"/>
      <c r="D22" s="18"/>
      <c r="E22" s="18"/>
    </row>
    <row r="23" spans="2:8" x14ac:dyDescent="0.25">
      <c r="B23" s="22" t="s">
        <v>20</v>
      </c>
      <c r="C23" s="17">
        <v>9</v>
      </c>
      <c r="D23" s="18">
        <v>14463498</v>
      </c>
      <c r="E23" s="18">
        <v>15466737</v>
      </c>
    </row>
    <row r="24" spans="2:8" x14ac:dyDescent="0.25">
      <c r="B24" s="22" t="s">
        <v>21</v>
      </c>
      <c r="C24" s="17">
        <v>10</v>
      </c>
      <c r="D24" s="18">
        <v>4636707</v>
      </c>
      <c r="E24" s="18">
        <v>2323978</v>
      </c>
    </row>
    <row r="25" spans="2:8" x14ac:dyDescent="0.25">
      <c r="B25" s="22" t="s">
        <v>22</v>
      </c>
      <c r="C25" s="17">
        <v>11</v>
      </c>
      <c r="D25" s="18">
        <v>2878904</v>
      </c>
      <c r="E25" s="18">
        <v>2863292</v>
      </c>
    </row>
    <row r="26" spans="2:8" x14ac:dyDescent="0.25">
      <c r="B26" s="16" t="s">
        <v>23</v>
      </c>
      <c r="C26" s="17"/>
      <c r="D26" s="18">
        <v>86272</v>
      </c>
      <c r="E26" s="18">
        <v>29164</v>
      </c>
    </row>
    <row r="27" spans="2:8" x14ac:dyDescent="0.25">
      <c r="B27" s="16" t="s">
        <v>24</v>
      </c>
      <c r="C27" s="17">
        <v>12</v>
      </c>
      <c r="D27" s="18">
        <v>643989</v>
      </c>
      <c r="E27" s="18">
        <v>210096</v>
      </c>
    </row>
    <row r="28" spans="2:8" x14ac:dyDescent="0.25">
      <c r="B28" s="22" t="s">
        <v>25</v>
      </c>
      <c r="C28" s="17">
        <v>13</v>
      </c>
      <c r="D28" s="18">
        <v>9254795</v>
      </c>
      <c r="E28" s="18">
        <v>6885631</v>
      </c>
    </row>
    <row r="29" spans="2:8" ht="15.75" thickBot="1" x14ac:dyDescent="0.3">
      <c r="B29" s="22" t="s">
        <v>26</v>
      </c>
      <c r="C29" s="17">
        <v>14</v>
      </c>
      <c r="D29" s="18">
        <v>233460</v>
      </c>
      <c r="E29" s="18">
        <v>81556</v>
      </c>
    </row>
    <row r="30" spans="2:8" ht="15.75" thickBot="1" x14ac:dyDescent="0.3">
      <c r="B30" s="19" t="s">
        <v>27</v>
      </c>
      <c r="C30" s="20"/>
      <c r="D30" s="21">
        <f>SUM(D23:D29)</f>
        <v>32197625</v>
      </c>
      <c r="E30" s="21">
        <f>SUM(E23:E29)</f>
        <v>27860454</v>
      </c>
    </row>
    <row r="31" spans="2:8" x14ac:dyDescent="0.25">
      <c r="B31" s="11"/>
      <c r="C31" s="122"/>
      <c r="D31" s="23"/>
      <c r="E31" s="23"/>
    </row>
    <row r="32" spans="2:8" ht="15.75" thickBot="1" x14ac:dyDescent="0.3">
      <c r="B32" s="24" t="s">
        <v>28</v>
      </c>
      <c r="C32" s="123"/>
      <c r="D32" s="25">
        <f>D21+D30</f>
        <v>44259430</v>
      </c>
      <c r="E32" s="25">
        <f>E21+E30</f>
        <v>36955427</v>
      </c>
      <c r="H32" s="26"/>
    </row>
    <row r="33" spans="2:8" ht="15.75" thickTop="1" x14ac:dyDescent="0.25">
      <c r="B33" s="11" t="s">
        <v>29</v>
      </c>
      <c r="C33" s="27"/>
      <c r="D33" s="18"/>
      <c r="E33" s="18"/>
    </row>
    <row r="34" spans="2:8" x14ac:dyDescent="0.25">
      <c r="B34" s="22"/>
      <c r="C34" s="27"/>
      <c r="D34" s="18"/>
      <c r="E34" s="18"/>
    </row>
    <row r="35" spans="2:8" x14ac:dyDescent="0.25">
      <c r="B35" s="11" t="s">
        <v>30</v>
      </c>
      <c r="C35" s="27"/>
      <c r="D35" s="28"/>
      <c r="E35" s="28"/>
    </row>
    <row r="36" spans="2:8" x14ac:dyDescent="0.25">
      <c r="B36" s="22" t="s">
        <v>31</v>
      </c>
      <c r="C36" s="17">
        <v>15</v>
      </c>
      <c r="D36" s="28">
        <v>30000000</v>
      </c>
      <c r="E36" s="28">
        <v>30000000</v>
      </c>
    </row>
    <row r="37" spans="2:8" x14ac:dyDescent="0.25">
      <c r="B37" s="22" t="s">
        <v>32</v>
      </c>
      <c r="C37" s="17">
        <v>16</v>
      </c>
      <c r="D37" s="18">
        <v>2884381</v>
      </c>
      <c r="E37" s="18">
        <v>1312698</v>
      </c>
      <c r="G37" s="26"/>
      <c r="H37" s="26"/>
    </row>
    <row r="38" spans="2:8" x14ac:dyDescent="0.25">
      <c r="B38" s="11" t="s">
        <v>33</v>
      </c>
      <c r="C38" s="27"/>
      <c r="D38" s="18">
        <f>D36+D37</f>
        <v>32884381</v>
      </c>
      <c r="E38" s="18">
        <f>E36+E37</f>
        <v>31312698</v>
      </c>
    </row>
    <row r="39" spans="2:8" ht="15.75" thickBot="1" x14ac:dyDescent="0.3">
      <c r="B39" s="29" t="s">
        <v>34</v>
      </c>
      <c r="C39" s="30"/>
      <c r="D39" s="31"/>
      <c r="E39" s="31">
        <v>2638</v>
      </c>
    </row>
    <row r="40" spans="2:8" ht="15.75" thickBot="1" x14ac:dyDescent="0.3">
      <c r="B40" s="32" t="s">
        <v>35</v>
      </c>
      <c r="C40" s="30"/>
      <c r="D40" s="31">
        <f>D38+D39</f>
        <v>32884381</v>
      </c>
      <c r="E40" s="31">
        <f>E38+E39</f>
        <v>31315336</v>
      </c>
    </row>
    <row r="41" spans="2:8" x14ac:dyDescent="0.25">
      <c r="B41" s="11"/>
      <c r="C41" s="17"/>
      <c r="D41" s="18"/>
      <c r="E41" s="18"/>
    </row>
    <row r="42" spans="2:8" x14ac:dyDescent="0.25">
      <c r="B42" s="11" t="s">
        <v>36</v>
      </c>
      <c r="C42" s="17"/>
      <c r="D42" s="18"/>
      <c r="E42" s="18"/>
    </row>
    <row r="43" spans="2:8" x14ac:dyDescent="0.25">
      <c r="B43" s="22" t="s">
        <v>37</v>
      </c>
      <c r="C43" s="17">
        <v>17</v>
      </c>
      <c r="D43" s="28">
        <v>207492</v>
      </c>
      <c r="E43" s="28">
        <v>37833</v>
      </c>
    </row>
    <row r="44" spans="2:8" x14ac:dyDescent="0.25">
      <c r="B44" s="22" t="s">
        <v>38</v>
      </c>
      <c r="C44" s="17">
        <v>18</v>
      </c>
      <c r="D44" s="28">
        <v>2918</v>
      </c>
      <c r="E44" s="28">
        <v>2628</v>
      </c>
    </row>
    <row r="45" spans="2:8" x14ac:dyDescent="0.25">
      <c r="B45" s="22" t="s">
        <v>39</v>
      </c>
      <c r="C45" s="17">
        <v>19</v>
      </c>
      <c r="D45" s="28">
        <v>6000000</v>
      </c>
      <c r="E45" s="28"/>
    </row>
    <row r="46" spans="2:8" ht="15.75" thickBot="1" x14ac:dyDescent="0.3">
      <c r="B46" s="22" t="s">
        <v>40</v>
      </c>
      <c r="C46" s="17">
        <v>32</v>
      </c>
      <c r="D46" s="18">
        <f>-19543+156328</f>
        <v>136785</v>
      </c>
      <c r="E46" s="18">
        <v>206631</v>
      </c>
      <c r="G46" s="26"/>
    </row>
    <row r="47" spans="2:8" ht="15.75" thickBot="1" x14ac:dyDescent="0.3">
      <c r="B47" s="19" t="s">
        <v>41</v>
      </c>
      <c r="C47" s="20"/>
      <c r="D47" s="21">
        <f>SUM(D43:D46)</f>
        <v>6347195</v>
      </c>
      <c r="E47" s="21">
        <f>SUM(E43:E46)</f>
        <v>247092</v>
      </c>
    </row>
    <row r="48" spans="2:8" x14ac:dyDescent="0.25">
      <c r="B48" s="11"/>
      <c r="C48" s="17"/>
      <c r="D48" s="18"/>
      <c r="E48" s="18"/>
    </row>
    <row r="49" spans="2:8" x14ac:dyDescent="0.25">
      <c r="B49" s="11" t="s">
        <v>42</v>
      </c>
      <c r="C49" s="17"/>
      <c r="D49" s="18"/>
      <c r="E49" s="18"/>
    </row>
    <row r="50" spans="2:8" x14ac:dyDescent="0.25">
      <c r="B50" s="22" t="s">
        <v>37</v>
      </c>
      <c r="C50" s="17">
        <v>17</v>
      </c>
      <c r="D50" s="18">
        <v>2162332</v>
      </c>
      <c r="E50" s="18">
        <v>645196</v>
      </c>
      <c r="H50" s="26"/>
    </row>
    <row r="51" spans="2:8" x14ac:dyDescent="0.25">
      <c r="B51" s="22" t="s">
        <v>38</v>
      </c>
      <c r="C51" s="17">
        <v>18</v>
      </c>
      <c r="D51" s="18">
        <v>961</v>
      </c>
      <c r="E51" s="18">
        <v>630</v>
      </c>
      <c r="F51" s="26"/>
    </row>
    <row r="52" spans="2:8" x14ac:dyDescent="0.25">
      <c r="B52" s="22" t="s">
        <v>39</v>
      </c>
      <c r="C52" s="17">
        <v>19</v>
      </c>
      <c r="D52" s="18">
        <v>178711</v>
      </c>
      <c r="E52" s="18">
        <v>1264387</v>
      </c>
    </row>
    <row r="53" spans="2:8" x14ac:dyDescent="0.25">
      <c r="B53" s="22" t="s">
        <v>43</v>
      </c>
      <c r="C53" s="17">
        <v>20</v>
      </c>
      <c r="D53" s="18">
        <v>104126</v>
      </c>
      <c r="E53" s="18">
        <v>94835</v>
      </c>
    </row>
    <row r="54" spans="2:8" x14ac:dyDescent="0.25">
      <c r="B54" s="22" t="s">
        <v>44</v>
      </c>
      <c r="C54" s="17"/>
      <c r="D54" s="18"/>
      <c r="E54" s="18"/>
    </row>
    <row r="55" spans="2:8" x14ac:dyDescent="0.25">
      <c r="B55" s="22" t="s">
        <v>45</v>
      </c>
      <c r="C55" s="17">
        <v>21</v>
      </c>
      <c r="D55" s="18">
        <v>681350</v>
      </c>
      <c r="E55" s="18">
        <v>1920432</v>
      </c>
    </row>
    <row r="56" spans="2:8" x14ac:dyDescent="0.25">
      <c r="B56" s="22" t="s">
        <v>46</v>
      </c>
      <c r="C56" s="17">
        <v>22</v>
      </c>
      <c r="D56" s="18">
        <v>705017</v>
      </c>
      <c r="E56" s="18">
        <v>437261</v>
      </c>
    </row>
    <row r="57" spans="2:8" x14ac:dyDescent="0.25">
      <c r="B57" s="22" t="s">
        <v>47</v>
      </c>
      <c r="C57" s="17"/>
      <c r="D57" s="18"/>
      <c r="E57" s="18">
        <v>25105</v>
      </c>
    </row>
    <row r="58" spans="2:8" x14ac:dyDescent="0.25">
      <c r="B58" s="22" t="s">
        <v>48</v>
      </c>
      <c r="C58" s="17">
        <v>23</v>
      </c>
      <c r="D58" s="18">
        <v>991741</v>
      </c>
      <c r="E58" s="18">
        <v>860298</v>
      </c>
    </row>
    <row r="59" spans="2:8" ht="15.75" thickBot="1" x14ac:dyDescent="0.3">
      <c r="B59" s="22" t="s">
        <v>49</v>
      </c>
      <c r="C59" s="17">
        <v>24</v>
      </c>
      <c r="D59" s="18">
        <v>203616</v>
      </c>
      <c r="E59" s="18">
        <v>144855</v>
      </c>
      <c r="G59" s="26"/>
    </row>
    <row r="60" spans="2:8" ht="15.75" thickBot="1" x14ac:dyDescent="0.3">
      <c r="B60" s="33" t="s">
        <v>50</v>
      </c>
      <c r="C60" s="34"/>
      <c r="D60" s="35">
        <f>SUM(D50:D59)</f>
        <v>5027854</v>
      </c>
      <c r="E60" s="35">
        <f>SUM(E50:E59)</f>
        <v>5392999</v>
      </c>
    </row>
    <row r="61" spans="2:8" x14ac:dyDescent="0.25">
      <c r="B61" s="33"/>
      <c r="C61" s="124"/>
      <c r="D61" s="23"/>
      <c r="E61" s="23"/>
    </row>
    <row r="62" spans="2:8" ht="15.75" thickBot="1" x14ac:dyDescent="0.3">
      <c r="B62" s="24" t="s">
        <v>51</v>
      </c>
      <c r="C62" s="125"/>
      <c r="D62" s="25">
        <f>D40+D47+D60</f>
        <v>44259430</v>
      </c>
      <c r="E62" s="25">
        <f>E40+E47+E60</f>
        <v>36955427</v>
      </c>
      <c r="G62" s="26"/>
    </row>
    <row r="63" spans="2:8" ht="15.75" thickTop="1" x14ac:dyDescent="0.25"/>
    <row r="64" spans="2:8" x14ac:dyDescent="0.25">
      <c r="B64" s="126" t="s">
        <v>52</v>
      </c>
      <c r="C64" s="126"/>
      <c r="D64" s="126"/>
      <c r="E64" s="126"/>
    </row>
    <row r="65" spans="2:5" x14ac:dyDescent="0.25">
      <c r="B65" s="36"/>
      <c r="C65" s="36"/>
      <c r="D65" s="36"/>
      <c r="E65" s="36"/>
    </row>
    <row r="66" spans="2:5" x14ac:dyDescent="0.25">
      <c r="B66" s="36"/>
      <c r="C66" s="36"/>
      <c r="D66" s="36"/>
      <c r="E66" s="36"/>
    </row>
    <row r="67" spans="2:5" x14ac:dyDescent="0.25">
      <c r="B67" s="36"/>
      <c r="C67" s="36"/>
      <c r="D67" s="36"/>
      <c r="E67" s="36"/>
    </row>
    <row r="68" spans="2:5" x14ac:dyDescent="0.25">
      <c r="B68" s="36"/>
      <c r="C68" s="36"/>
      <c r="D68" s="36"/>
      <c r="E68" s="36"/>
    </row>
    <row r="69" spans="2:5" x14ac:dyDescent="0.25">
      <c r="D69" s="26"/>
    </row>
    <row r="70" spans="2:5" ht="15.75" thickBot="1" x14ac:dyDescent="0.3">
      <c r="B70" s="37" t="s">
        <v>53</v>
      </c>
      <c r="C70" s="116"/>
      <c r="D70" s="116"/>
      <c r="E70" s="116"/>
    </row>
    <row r="71" spans="2:5" x14ac:dyDescent="0.25">
      <c r="B71" s="37"/>
      <c r="C71" s="117" t="s">
        <v>54</v>
      </c>
      <c r="D71" s="117"/>
      <c r="E71" s="117"/>
    </row>
    <row r="72" spans="2:5" x14ac:dyDescent="0.25">
      <c r="B72" s="37"/>
      <c r="C72" s="12"/>
      <c r="D72" s="38"/>
      <c r="E72" s="38"/>
    </row>
    <row r="73" spans="2:5" ht="15.75" thickBot="1" x14ac:dyDescent="0.3">
      <c r="B73" s="37" t="s">
        <v>55</v>
      </c>
      <c r="C73" s="116"/>
      <c r="D73" s="116"/>
      <c r="E73" s="116"/>
    </row>
    <row r="74" spans="2:5" x14ac:dyDescent="0.25">
      <c r="B74" s="37"/>
      <c r="C74" s="118" t="s">
        <v>56</v>
      </c>
      <c r="D74" s="118"/>
      <c r="E74" s="118"/>
    </row>
    <row r="77" spans="2:5" x14ac:dyDescent="0.25">
      <c r="B77" s="39" t="s">
        <v>57</v>
      </c>
      <c r="C77"/>
    </row>
    <row r="80" spans="2:5" x14ac:dyDescent="0.25">
      <c r="D80" s="26"/>
    </row>
  </sheetData>
  <mergeCells count="10">
    <mergeCell ref="C70:E70"/>
    <mergeCell ref="C71:E71"/>
    <mergeCell ref="C73:E73"/>
    <mergeCell ref="C74:E74"/>
    <mergeCell ref="B8:N8"/>
    <mergeCell ref="B9:N9"/>
    <mergeCell ref="B10:N10"/>
    <mergeCell ref="C31:C32"/>
    <mergeCell ref="C61:C62"/>
    <mergeCell ref="B64:E6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topLeftCell="A34" zoomScaleNormal="100" workbookViewId="0">
      <selection activeCell="H24" sqref="H24"/>
    </sheetView>
  </sheetViews>
  <sheetFormatPr defaultRowHeight="15" x14ac:dyDescent="0.25"/>
  <cols>
    <col min="1" max="1" width="9.140625" style="40"/>
    <col min="2" max="2" width="51" style="40" customWidth="1"/>
    <col min="3" max="3" width="8.5703125" style="40" customWidth="1"/>
    <col min="4" max="4" width="21.85546875" style="40" customWidth="1"/>
    <col min="5" max="5" width="21" style="40" customWidth="1"/>
    <col min="6" max="6" width="15.85546875" style="40" customWidth="1"/>
    <col min="7" max="7" width="10.140625" style="40" bestFit="1" customWidth="1"/>
    <col min="8" max="16384" width="9.140625" style="40"/>
  </cols>
  <sheetData>
    <row r="1" spans="2:8" ht="15.75" x14ac:dyDescent="0.25">
      <c r="B1" s="1" t="s">
        <v>0</v>
      </c>
    </row>
    <row r="2" spans="2:8" ht="15.75" x14ac:dyDescent="0.25">
      <c r="B2" s="1" t="s">
        <v>1</v>
      </c>
    </row>
    <row r="3" spans="2:8" x14ac:dyDescent="0.25">
      <c r="B3" s="41"/>
    </row>
    <row r="4" spans="2:8" x14ac:dyDescent="0.25">
      <c r="B4" s="41" t="s">
        <v>58</v>
      </c>
    </row>
    <row r="5" spans="2:8" ht="15.75" x14ac:dyDescent="0.25">
      <c r="B5" s="1" t="s">
        <v>3</v>
      </c>
    </row>
    <row r="6" spans="2:8" x14ac:dyDescent="0.25">
      <c r="B6" s="42"/>
      <c r="C6" s="43"/>
    </row>
    <row r="7" spans="2:8" ht="15.75" thickBot="1" x14ac:dyDescent="0.3">
      <c r="B7" s="44" t="s">
        <v>8</v>
      </c>
      <c r="C7" s="45" t="s">
        <v>9</v>
      </c>
      <c r="D7" s="45">
        <v>2024</v>
      </c>
      <c r="E7" s="45">
        <v>2023</v>
      </c>
    </row>
    <row r="8" spans="2:8" x14ac:dyDescent="0.25">
      <c r="B8" s="42"/>
      <c r="C8" s="43"/>
      <c r="D8" s="42"/>
      <c r="E8" s="42"/>
    </row>
    <row r="9" spans="2:8" x14ac:dyDescent="0.25">
      <c r="B9" s="42" t="s">
        <v>59</v>
      </c>
      <c r="C9" s="46">
        <v>25</v>
      </c>
      <c r="D9" s="47">
        <v>61737980</v>
      </c>
      <c r="E9" s="48">
        <v>53099122</v>
      </c>
      <c r="G9" s="49"/>
      <c r="H9" s="49"/>
    </row>
    <row r="10" spans="2:8" ht="15.75" thickBot="1" x14ac:dyDescent="0.3">
      <c r="B10" s="42" t="s">
        <v>60</v>
      </c>
      <c r="C10" s="46">
        <v>26</v>
      </c>
      <c r="D10" s="47">
        <v>-53309519</v>
      </c>
      <c r="E10" s="48">
        <v>-44825448</v>
      </c>
    </row>
    <row r="11" spans="2:8" x14ac:dyDescent="0.25">
      <c r="B11" s="50" t="s">
        <v>61</v>
      </c>
      <c r="C11" s="51"/>
      <c r="D11" s="52">
        <f>D9+D10</f>
        <v>8428461</v>
      </c>
      <c r="E11" s="53">
        <f>E9+E10</f>
        <v>8273674</v>
      </c>
    </row>
    <row r="12" spans="2:8" x14ac:dyDescent="0.25">
      <c r="B12" s="42"/>
      <c r="C12" s="46"/>
      <c r="D12" s="47"/>
      <c r="E12" s="48"/>
    </row>
    <row r="13" spans="2:8" x14ac:dyDescent="0.25">
      <c r="B13" s="42" t="s">
        <v>62</v>
      </c>
      <c r="C13" s="46">
        <v>27</v>
      </c>
      <c r="D13" s="47">
        <v>-3127981</v>
      </c>
      <c r="E13" s="48">
        <v>-2310996</v>
      </c>
    </row>
    <row r="14" spans="2:8" x14ac:dyDescent="0.25">
      <c r="B14" s="42" t="s">
        <v>63</v>
      </c>
      <c r="C14" s="46">
        <v>28</v>
      </c>
      <c r="D14" s="47">
        <v>-4237785</v>
      </c>
      <c r="E14" s="48">
        <v>-3040007</v>
      </c>
    </row>
    <row r="15" spans="2:8" x14ac:dyDescent="0.25">
      <c r="B15" s="54" t="s">
        <v>64</v>
      </c>
      <c r="C15" s="46">
        <v>29</v>
      </c>
      <c r="D15" s="47">
        <v>4923564</v>
      </c>
      <c r="E15" s="48">
        <v>4653335</v>
      </c>
    </row>
    <row r="16" spans="2:8" ht="15.75" thickBot="1" x14ac:dyDescent="0.3">
      <c r="B16" s="55" t="s">
        <v>65</v>
      </c>
      <c r="C16" s="56">
        <v>29</v>
      </c>
      <c r="D16" s="57">
        <v>-4589060</v>
      </c>
      <c r="E16" s="58">
        <v>-5554273</v>
      </c>
      <c r="F16" s="49"/>
    </row>
    <row r="17" spans="2:6" x14ac:dyDescent="0.25">
      <c r="B17" s="59" t="s">
        <v>66</v>
      </c>
      <c r="C17" s="60"/>
      <c r="D17" s="47">
        <f>SUM(D11:D16)</f>
        <v>1397199</v>
      </c>
      <c r="E17" s="48">
        <f>SUM(E11:E16)</f>
        <v>2021733</v>
      </c>
    </row>
    <row r="18" spans="2:6" x14ac:dyDescent="0.25">
      <c r="B18" s="42"/>
      <c r="C18" s="46"/>
      <c r="D18" s="47"/>
      <c r="E18" s="48"/>
    </row>
    <row r="19" spans="2:6" x14ac:dyDescent="0.25">
      <c r="B19" s="54" t="s">
        <v>67</v>
      </c>
      <c r="C19" s="46">
        <v>30</v>
      </c>
      <c r="D19" s="47">
        <v>2353904</v>
      </c>
      <c r="E19" s="48">
        <v>500811</v>
      </c>
    </row>
    <row r="20" spans="2:6" x14ac:dyDescent="0.25">
      <c r="B20" s="54" t="s">
        <v>68</v>
      </c>
      <c r="C20" s="46">
        <v>30</v>
      </c>
      <c r="D20" s="47">
        <v>-1986779</v>
      </c>
      <c r="E20" s="48">
        <v>-449013</v>
      </c>
      <c r="F20" s="49"/>
    </row>
    <row r="21" spans="2:6" ht="15.75" thickBot="1" x14ac:dyDescent="0.3">
      <c r="B21" s="54" t="s">
        <v>69</v>
      </c>
      <c r="C21" s="46">
        <v>31</v>
      </c>
      <c r="D21" s="47">
        <v>323274</v>
      </c>
      <c r="E21" s="48">
        <v>-331744</v>
      </c>
    </row>
    <row r="22" spans="2:6" x14ac:dyDescent="0.25">
      <c r="B22" s="61" t="s">
        <v>70</v>
      </c>
      <c r="C22" s="62"/>
      <c r="D22" s="52">
        <f>SUM(D17:D21)</f>
        <v>2087598</v>
      </c>
      <c r="E22" s="53">
        <f>SUM(E17:E21)</f>
        <v>1741787</v>
      </c>
    </row>
    <row r="23" spans="2:6" x14ac:dyDescent="0.25">
      <c r="B23" s="54"/>
      <c r="C23" s="46"/>
      <c r="D23" s="47"/>
      <c r="E23" s="48"/>
    </row>
    <row r="24" spans="2:6" ht="15.75" thickBot="1" x14ac:dyDescent="0.3">
      <c r="B24" s="55" t="s">
        <v>71</v>
      </c>
      <c r="C24" s="56">
        <v>32</v>
      </c>
      <c r="D24" s="57">
        <v>-515915</v>
      </c>
      <c r="E24" s="58">
        <v>-542220</v>
      </c>
    </row>
    <row r="25" spans="2:6" x14ac:dyDescent="0.25">
      <c r="B25" s="63" t="s">
        <v>72</v>
      </c>
      <c r="C25" s="60"/>
      <c r="D25" s="47">
        <f>D22+D24</f>
        <v>1571683</v>
      </c>
      <c r="E25" s="48">
        <f>E22+E24</f>
        <v>1199567</v>
      </c>
    </row>
    <row r="26" spans="2:6" x14ac:dyDescent="0.25">
      <c r="B26" s="42"/>
      <c r="C26" s="46"/>
      <c r="D26" s="47"/>
      <c r="E26" s="48"/>
    </row>
    <row r="27" spans="2:6" x14ac:dyDescent="0.25">
      <c r="B27" s="59" t="s">
        <v>73</v>
      </c>
      <c r="C27" s="60"/>
      <c r="D27" s="47"/>
      <c r="E27" s="48"/>
    </row>
    <row r="28" spans="2:6" x14ac:dyDescent="0.25">
      <c r="B28" s="59"/>
      <c r="C28" s="60"/>
      <c r="D28" s="47"/>
      <c r="E28" s="48"/>
    </row>
    <row r="29" spans="2:6" x14ac:dyDescent="0.25">
      <c r="B29" s="11" t="s">
        <v>74</v>
      </c>
      <c r="C29" s="27"/>
      <c r="D29" s="64">
        <f>D25</f>
        <v>1571683</v>
      </c>
      <c r="E29" s="65">
        <f>E25</f>
        <v>1199567</v>
      </c>
    </row>
    <row r="30" spans="2:6" x14ac:dyDescent="0.25">
      <c r="B30" s="16" t="s">
        <v>75</v>
      </c>
      <c r="C30" s="27"/>
      <c r="D30" s="64"/>
      <c r="E30" s="65"/>
    </row>
    <row r="31" spans="2:6" x14ac:dyDescent="0.25">
      <c r="B31" s="16" t="s">
        <v>76</v>
      </c>
      <c r="C31" s="27"/>
      <c r="D31" s="64">
        <f>D29</f>
        <v>1571683</v>
      </c>
      <c r="E31" s="65">
        <f>E29</f>
        <v>1199567</v>
      </c>
    </row>
    <row r="32" spans="2:6" x14ac:dyDescent="0.25">
      <c r="B32" s="16" t="s">
        <v>77</v>
      </c>
      <c r="C32" s="27"/>
      <c r="D32" s="66" t="s">
        <v>78</v>
      </c>
      <c r="E32" s="67"/>
      <c r="F32" s="68"/>
    </row>
    <row r="33" spans="2:5" x14ac:dyDescent="0.25">
      <c r="B33" s="11"/>
      <c r="C33" s="128"/>
      <c r="D33" s="129" t="s">
        <v>78</v>
      </c>
      <c r="E33" s="130" t="s">
        <v>78</v>
      </c>
    </row>
    <row r="34" spans="2:5" x14ac:dyDescent="0.25">
      <c r="B34" s="11" t="s">
        <v>79</v>
      </c>
      <c r="C34" s="128"/>
      <c r="D34" s="129"/>
      <c r="E34" s="130"/>
    </row>
    <row r="35" spans="2:5" x14ac:dyDescent="0.25">
      <c r="B35" s="22" t="s">
        <v>80</v>
      </c>
      <c r="C35" s="17"/>
      <c r="D35" s="69"/>
      <c r="E35" s="70"/>
    </row>
    <row r="36" spans="2:5" x14ac:dyDescent="0.25">
      <c r="B36" s="22" t="s">
        <v>81</v>
      </c>
      <c r="C36" s="17"/>
      <c r="D36" s="69"/>
      <c r="E36" s="70"/>
    </row>
    <row r="37" spans="2:5" x14ac:dyDescent="0.25">
      <c r="B37" s="22" t="s">
        <v>82</v>
      </c>
      <c r="C37" s="17"/>
      <c r="D37" s="69" t="s">
        <v>78</v>
      </c>
      <c r="E37" s="71" t="s">
        <v>78</v>
      </c>
    </row>
    <row r="38" spans="2:5" ht="15.75" thickBot="1" x14ac:dyDescent="0.3">
      <c r="B38" s="72" t="s">
        <v>83</v>
      </c>
      <c r="C38" s="73"/>
      <c r="D38" s="74" t="s">
        <v>78</v>
      </c>
      <c r="E38" s="75" t="s">
        <v>78</v>
      </c>
    </row>
    <row r="39" spans="2:5" ht="15.75" thickTop="1" x14ac:dyDescent="0.25">
      <c r="B39" s="76"/>
      <c r="C39" s="77"/>
      <c r="D39" s="78"/>
      <c r="E39" s="79"/>
    </row>
    <row r="40" spans="2:5" x14ac:dyDescent="0.25">
      <c r="B40" s="76"/>
      <c r="C40" s="77"/>
      <c r="D40" s="78"/>
      <c r="E40" s="79"/>
    </row>
    <row r="41" spans="2:5" x14ac:dyDescent="0.25">
      <c r="B41" s="76"/>
      <c r="C41" s="77"/>
      <c r="D41" s="78"/>
      <c r="E41" s="79"/>
    </row>
    <row r="42" spans="2:5" x14ac:dyDescent="0.25">
      <c r="B42" s="76"/>
      <c r="C42" s="80"/>
      <c r="D42" s="81"/>
      <c r="E42" s="82"/>
    </row>
    <row r="43" spans="2:5" x14ac:dyDescent="0.25">
      <c r="B43" s="76"/>
      <c r="C43" s="80"/>
      <c r="D43" s="81"/>
      <c r="E43" s="82"/>
    </row>
    <row r="45" spans="2:5" ht="15.75" thickBot="1" x14ac:dyDescent="0.3">
      <c r="B45" s="83" t="s">
        <v>53</v>
      </c>
      <c r="C45" s="131"/>
      <c r="D45" s="131"/>
      <c r="E45" s="131"/>
    </row>
    <row r="46" spans="2:5" x14ac:dyDescent="0.25">
      <c r="B46" s="83"/>
      <c r="C46" s="132" t="s">
        <v>54</v>
      </c>
      <c r="D46" s="132"/>
      <c r="E46" s="132"/>
    </row>
    <row r="47" spans="2:5" x14ac:dyDescent="0.25">
      <c r="B47" s="83"/>
      <c r="C47" s="43"/>
      <c r="D47" s="41"/>
      <c r="E47" s="41"/>
    </row>
    <row r="48" spans="2:5" ht="15.75" thickBot="1" x14ac:dyDescent="0.3">
      <c r="B48" s="83" t="s">
        <v>55</v>
      </c>
      <c r="C48" s="131"/>
      <c r="D48" s="131"/>
      <c r="E48" s="131"/>
    </row>
    <row r="49" spans="2:5" x14ac:dyDescent="0.25">
      <c r="B49" s="83"/>
      <c r="C49" s="127" t="s">
        <v>56</v>
      </c>
      <c r="D49" s="127"/>
      <c r="E49" s="127"/>
    </row>
    <row r="60" spans="2:5" x14ac:dyDescent="0.25">
      <c r="B60" s="40" t="s">
        <v>57</v>
      </c>
    </row>
  </sheetData>
  <mergeCells count="7">
    <mergeCell ref="C49:E49"/>
    <mergeCell ref="C33:C34"/>
    <mergeCell ref="D33:D34"/>
    <mergeCell ref="E33:E34"/>
    <mergeCell ref="C45:E45"/>
    <mergeCell ref="C46:E46"/>
    <mergeCell ref="C48:E48"/>
  </mergeCells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55" zoomScaleNormal="100" workbookViewId="0">
      <selection activeCell="J15" sqref="J15:J38"/>
    </sheetView>
  </sheetViews>
  <sheetFormatPr defaultRowHeight="15" x14ac:dyDescent="0.25"/>
  <cols>
    <col min="1" max="1" width="4" style="40" customWidth="1"/>
    <col min="2" max="2" width="37.28515625" style="40" customWidth="1"/>
    <col min="3" max="3" width="8.28515625" style="40" customWidth="1"/>
    <col min="4" max="4" width="13.5703125" style="40" customWidth="1"/>
    <col min="5" max="6" width="15" style="40" customWidth="1"/>
    <col min="7" max="7" width="16.85546875" style="40" customWidth="1"/>
    <col min="8" max="8" width="14.28515625" style="40" customWidth="1"/>
    <col min="9" max="9" width="9.140625" style="40"/>
    <col min="10" max="10" width="10.140625" style="40" bestFit="1" customWidth="1"/>
    <col min="11" max="11" width="9.85546875" style="40" bestFit="1" customWidth="1"/>
    <col min="12" max="12" width="9.140625" style="40"/>
    <col min="13" max="13" width="10.140625" style="40" bestFit="1" customWidth="1"/>
    <col min="14" max="16384" width="9.140625" style="40"/>
  </cols>
  <sheetData>
    <row r="1" spans="2:8" ht="15.75" x14ac:dyDescent="0.25">
      <c r="B1" s="1" t="s">
        <v>0</v>
      </c>
    </row>
    <row r="2" spans="2:8" ht="15.75" x14ac:dyDescent="0.25">
      <c r="B2" s="1" t="s">
        <v>1</v>
      </c>
    </row>
    <row r="3" spans="2:8" x14ac:dyDescent="0.25">
      <c r="B3" s="41"/>
    </row>
    <row r="4" spans="2:8" x14ac:dyDescent="0.25">
      <c r="B4" s="41" t="s">
        <v>84</v>
      </c>
    </row>
    <row r="5" spans="2:8" ht="15.75" x14ac:dyDescent="0.25">
      <c r="B5" s="1" t="s">
        <v>3</v>
      </c>
    </row>
    <row r="8" spans="2:8" ht="39" thickBot="1" x14ac:dyDescent="0.3">
      <c r="B8" s="84" t="s">
        <v>8</v>
      </c>
      <c r="C8" s="85" t="s">
        <v>85</v>
      </c>
      <c r="D8" s="45" t="s">
        <v>31</v>
      </c>
      <c r="E8" s="45" t="s">
        <v>86</v>
      </c>
      <c r="F8" s="45" t="s">
        <v>87</v>
      </c>
      <c r="G8" s="45" t="s">
        <v>88</v>
      </c>
      <c r="H8" s="45" t="s">
        <v>89</v>
      </c>
    </row>
    <row r="9" spans="2:8" x14ac:dyDescent="0.25">
      <c r="B9" s="86"/>
      <c r="C9" s="133"/>
      <c r="D9" s="135">
        <v>18899990</v>
      </c>
      <c r="E9" s="135">
        <v>2114569</v>
      </c>
      <c r="F9" s="135">
        <f>D9+E9</f>
        <v>21014559</v>
      </c>
      <c r="G9" s="135">
        <v>1200</v>
      </c>
      <c r="H9" s="135">
        <f>F9+G9</f>
        <v>21015759</v>
      </c>
    </row>
    <row r="10" spans="2:8" ht="15.75" thickBot="1" x14ac:dyDescent="0.3">
      <c r="B10" s="87" t="s">
        <v>90</v>
      </c>
      <c r="C10" s="134"/>
      <c r="D10" s="136"/>
      <c r="E10" s="136"/>
      <c r="F10" s="136"/>
      <c r="G10" s="136"/>
      <c r="H10" s="136"/>
    </row>
    <row r="11" spans="2:8" ht="15.75" thickBot="1" x14ac:dyDescent="0.3">
      <c r="B11" s="88" t="s">
        <v>91</v>
      </c>
      <c r="C11" s="89"/>
      <c r="D11" s="90" t="s">
        <v>78</v>
      </c>
      <c r="E11" s="91"/>
      <c r="F11" s="91"/>
      <c r="G11" s="91"/>
      <c r="H11" s="91">
        <f>E11</f>
        <v>0</v>
      </c>
    </row>
    <row r="12" spans="2:8" ht="15.75" thickBot="1" x14ac:dyDescent="0.3">
      <c r="B12" s="87" t="s">
        <v>92</v>
      </c>
      <c r="C12" s="89"/>
      <c r="D12" s="91">
        <f>D9</f>
        <v>18899990</v>
      </c>
      <c r="E12" s="91">
        <f>E9+E11</f>
        <v>2114569</v>
      </c>
      <c r="F12" s="91">
        <f>D12+E12</f>
        <v>21014559</v>
      </c>
      <c r="G12" s="91">
        <f>G9+G11</f>
        <v>1200</v>
      </c>
      <c r="H12" s="91">
        <f>F12+G12</f>
        <v>21015759</v>
      </c>
    </row>
    <row r="13" spans="2:8" x14ac:dyDescent="0.25">
      <c r="B13" s="92" t="s">
        <v>93</v>
      </c>
      <c r="C13" s="93"/>
      <c r="D13" s="94" t="s">
        <v>78</v>
      </c>
      <c r="E13" s="95">
        <f>[1]СД!E31-[1]СД!E32-G13</f>
        <v>1198532</v>
      </c>
      <c r="F13" s="95">
        <f>E13</f>
        <v>1198532</v>
      </c>
      <c r="G13" s="95">
        <v>1035</v>
      </c>
      <c r="H13" s="95">
        <f>F13+G13</f>
        <v>1199567</v>
      </c>
    </row>
    <row r="14" spans="2:8" x14ac:dyDescent="0.25">
      <c r="B14" s="92" t="s">
        <v>73</v>
      </c>
      <c r="C14" s="93"/>
      <c r="D14" s="95"/>
      <c r="E14" s="95">
        <v>-403</v>
      </c>
      <c r="F14" s="95">
        <f>E14</f>
        <v>-403</v>
      </c>
      <c r="G14" s="95">
        <v>403</v>
      </c>
      <c r="H14" s="95" t="s">
        <v>78</v>
      </c>
    </row>
    <row r="15" spans="2:8" ht="38.25" x14ac:dyDescent="0.25">
      <c r="B15" s="96" t="s">
        <v>94</v>
      </c>
      <c r="C15" s="93"/>
      <c r="D15" s="95" t="s">
        <v>78</v>
      </c>
      <c r="E15" s="95"/>
      <c r="F15" s="95"/>
      <c r="G15" s="95"/>
      <c r="H15" s="95"/>
    </row>
    <row r="16" spans="2:8" x14ac:dyDescent="0.25">
      <c r="B16" s="92" t="s">
        <v>95</v>
      </c>
      <c r="C16" s="93"/>
      <c r="D16" s="95" t="s">
        <v>78</v>
      </c>
      <c r="E16" s="95" t="s">
        <v>78</v>
      </c>
      <c r="F16" s="95"/>
      <c r="G16" s="95"/>
      <c r="H16" s="95" t="s">
        <v>78</v>
      </c>
    </row>
    <row r="17" spans="2:13" x14ac:dyDescent="0.25">
      <c r="B17" s="92" t="s">
        <v>96</v>
      </c>
      <c r="C17" s="93"/>
      <c r="D17" s="95"/>
      <c r="E17" s="95"/>
      <c r="F17" s="95"/>
      <c r="G17" s="95"/>
      <c r="H17" s="95"/>
    </row>
    <row r="18" spans="2:13" ht="25.5" x14ac:dyDescent="0.25">
      <c r="B18" s="96" t="s">
        <v>97</v>
      </c>
      <c r="C18" s="93"/>
      <c r="D18" s="95">
        <v>2000000</v>
      </c>
      <c r="E18" s="95">
        <v>-2000000</v>
      </c>
      <c r="F18" s="95"/>
      <c r="G18" s="95"/>
      <c r="H18" s="95" t="s">
        <v>78</v>
      </c>
    </row>
    <row r="19" spans="2:13" ht="15.75" thickBot="1" x14ac:dyDescent="0.3">
      <c r="B19" s="88" t="s">
        <v>96</v>
      </c>
      <c r="C19" s="89"/>
      <c r="D19" s="91">
        <v>9100010</v>
      </c>
      <c r="E19" s="91"/>
      <c r="F19" s="91"/>
      <c r="G19" s="91"/>
      <c r="H19" s="91">
        <f>D19+E19</f>
        <v>9100010</v>
      </c>
    </row>
    <row r="20" spans="2:13" x14ac:dyDescent="0.25">
      <c r="B20" s="86"/>
      <c r="C20" s="97"/>
      <c r="D20" s="98"/>
      <c r="E20" s="98"/>
      <c r="F20" s="98"/>
      <c r="G20" s="98"/>
      <c r="H20" s="98"/>
    </row>
    <row r="21" spans="2:13" ht="15.75" thickBot="1" x14ac:dyDescent="0.3">
      <c r="B21" s="87" t="s">
        <v>98</v>
      </c>
      <c r="C21" s="99">
        <v>15.16</v>
      </c>
      <c r="D21" s="91">
        <f>SUM(D12:D19)</f>
        <v>30000000</v>
      </c>
      <c r="E21" s="91">
        <f>SUM(E12:E19)</f>
        <v>1312698</v>
      </c>
      <c r="F21" s="91">
        <f>SUM(F12:F19)</f>
        <v>22212688</v>
      </c>
      <c r="G21" s="91">
        <f>SUM(G12:G19)</f>
        <v>2638</v>
      </c>
      <c r="H21" s="91">
        <f>SUM(H12:H19)</f>
        <v>31315336</v>
      </c>
      <c r="J21" s="49"/>
    </row>
    <row r="22" spans="2:13" ht="15.75" thickBot="1" x14ac:dyDescent="0.3">
      <c r="B22" s="84"/>
    </row>
    <row r="23" spans="2:13" x14ac:dyDescent="0.25">
      <c r="B23" s="86"/>
      <c r="C23" s="133"/>
      <c r="D23" s="135">
        <v>30000000</v>
      </c>
      <c r="E23" s="135">
        <f>E21</f>
        <v>1312698</v>
      </c>
      <c r="F23" s="135">
        <f>D23+E23</f>
        <v>31312698</v>
      </c>
      <c r="G23" s="135">
        <f>G21</f>
        <v>2638</v>
      </c>
      <c r="H23" s="135">
        <f>F23+G23</f>
        <v>31315336</v>
      </c>
    </row>
    <row r="24" spans="2:13" ht="15.75" thickBot="1" x14ac:dyDescent="0.3">
      <c r="B24" s="87" t="s">
        <v>99</v>
      </c>
      <c r="C24" s="134"/>
      <c r="D24" s="136"/>
      <c r="E24" s="136"/>
      <c r="F24" s="136"/>
      <c r="G24" s="136"/>
      <c r="H24" s="136"/>
      <c r="M24" s="49"/>
    </row>
    <row r="25" spans="2:13" ht="15.75" thickBot="1" x14ac:dyDescent="0.3">
      <c r="B25" s="88" t="s">
        <v>91</v>
      </c>
      <c r="C25" s="89"/>
      <c r="D25" s="90" t="s">
        <v>78</v>
      </c>
      <c r="E25" s="91"/>
      <c r="F25" s="91"/>
      <c r="G25" s="91"/>
      <c r="H25" s="91">
        <f>E25</f>
        <v>0</v>
      </c>
    </row>
    <row r="26" spans="2:13" ht="15.75" thickBot="1" x14ac:dyDescent="0.3">
      <c r="B26" s="87" t="s">
        <v>92</v>
      </c>
      <c r="C26" s="89"/>
      <c r="D26" s="91">
        <f>D23</f>
        <v>30000000</v>
      </c>
      <c r="E26" s="91">
        <f>E23+E25</f>
        <v>1312698</v>
      </c>
      <c r="F26" s="91">
        <f>D26+E26</f>
        <v>31312698</v>
      </c>
      <c r="G26" s="91">
        <f>G23</f>
        <v>2638</v>
      </c>
      <c r="H26" s="91">
        <f>F26+G26</f>
        <v>31315336</v>
      </c>
      <c r="M26" s="49"/>
    </row>
    <row r="27" spans="2:13" x14ac:dyDescent="0.25">
      <c r="B27" s="92" t="s">
        <v>93</v>
      </c>
      <c r="C27" s="93"/>
      <c r="D27" s="94" t="s">
        <v>78</v>
      </c>
      <c r="E27" s="95">
        <f>[1]СД!D25</f>
        <v>1571683</v>
      </c>
      <c r="F27" s="95">
        <f>E27</f>
        <v>1571683</v>
      </c>
      <c r="G27" s="95">
        <v>-2638</v>
      </c>
      <c r="H27" s="95">
        <f>F27+G27</f>
        <v>1569045</v>
      </c>
    </row>
    <row r="28" spans="2:13" x14ac:dyDescent="0.25">
      <c r="B28" s="92" t="s">
        <v>73</v>
      </c>
      <c r="C28" s="93"/>
      <c r="D28" s="95"/>
      <c r="E28" s="95"/>
      <c r="F28" s="95"/>
      <c r="G28" s="95"/>
      <c r="H28" s="95" t="s">
        <v>78</v>
      </c>
      <c r="M28" s="49"/>
    </row>
    <row r="29" spans="2:13" ht="38.25" x14ac:dyDescent="0.25">
      <c r="B29" s="96" t="s">
        <v>94</v>
      </c>
      <c r="C29" s="93"/>
      <c r="D29" s="95" t="s">
        <v>78</v>
      </c>
      <c r="E29" s="95"/>
      <c r="F29" s="95"/>
      <c r="G29" s="95"/>
      <c r="H29" s="95"/>
    </row>
    <row r="30" spans="2:13" x14ac:dyDescent="0.25">
      <c r="B30" s="92" t="s">
        <v>95</v>
      </c>
      <c r="C30" s="93"/>
      <c r="D30" s="95" t="s">
        <v>78</v>
      </c>
      <c r="E30" s="95" t="s">
        <v>78</v>
      </c>
      <c r="F30" s="95"/>
      <c r="G30" s="95"/>
      <c r="H30" s="95" t="s">
        <v>78</v>
      </c>
      <c r="M30" s="49"/>
    </row>
    <row r="31" spans="2:13" ht="15.75" thickBot="1" x14ac:dyDescent="0.3">
      <c r="B31" s="88" t="s">
        <v>96</v>
      </c>
      <c r="C31" s="89"/>
      <c r="D31" s="91"/>
      <c r="E31" s="91" t="s">
        <v>78</v>
      </c>
      <c r="F31" s="91"/>
      <c r="G31" s="91"/>
      <c r="H31" s="91"/>
    </row>
    <row r="32" spans="2:13" x14ac:dyDescent="0.25">
      <c r="B32" s="86"/>
      <c r="C32" s="97"/>
      <c r="D32" s="98"/>
      <c r="E32" s="98"/>
      <c r="F32" s="98"/>
      <c r="G32" s="98"/>
      <c r="H32" s="98"/>
      <c r="M32" s="49"/>
    </row>
    <row r="33" spans="2:13" ht="15.75" thickBot="1" x14ac:dyDescent="0.3">
      <c r="B33" s="87" t="s">
        <v>100</v>
      </c>
      <c r="C33" s="99">
        <v>15.16</v>
      </c>
      <c r="D33" s="91">
        <f>SUM(D26:D31)</f>
        <v>30000000</v>
      </c>
      <c r="E33" s="91">
        <f>SUM(E26:E31)</f>
        <v>2884381</v>
      </c>
      <c r="F33" s="91">
        <f>F26+F27</f>
        <v>32884381</v>
      </c>
      <c r="G33" s="91">
        <f>G26+G27</f>
        <v>0</v>
      </c>
      <c r="H33" s="91">
        <f>F33+G33</f>
        <v>32884381</v>
      </c>
      <c r="J33" s="49"/>
    </row>
    <row r="34" spans="2:13" x14ac:dyDescent="0.25">
      <c r="J34" s="49"/>
      <c r="M34" s="49"/>
    </row>
    <row r="35" spans="2:13" x14ac:dyDescent="0.25">
      <c r="E35" s="49"/>
    </row>
    <row r="36" spans="2:13" x14ac:dyDescent="0.25">
      <c r="E36" s="49"/>
    </row>
    <row r="42" spans="2:13" ht="15.75" thickBot="1" x14ac:dyDescent="0.3">
      <c r="B42" s="83" t="s">
        <v>53</v>
      </c>
      <c r="D42" s="131"/>
      <c r="E42" s="131"/>
      <c r="F42" s="131"/>
      <c r="G42" s="131"/>
      <c r="H42" s="131"/>
    </row>
    <row r="43" spans="2:13" x14ac:dyDescent="0.25">
      <c r="B43" s="83"/>
      <c r="D43" s="132" t="s">
        <v>54</v>
      </c>
      <c r="E43" s="132"/>
      <c r="F43" s="132"/>
      <c r="G43" s="132"/>
      <c r="H43" s="132"/>
    </row>
    <row r="44" spans="2:13" x14ac:dyDescent="0.25">
      <c r="B44" s="83"/>
      <c r="D44" s="43"/>
      <c r="E44" s="41"/>
      <c r="F44" s="41"/>
      <c r="G44" s="41"/>
      <c r="H44" s="41"/>
    </row>
    <row r="45" spans="2:13" ht="15.75" thickBot="1" x14ac:dyDescent="0.3">
      <c r="B45" s="83" t="s">
        <v>55</v>
      </c>
      <c r="D45" s="131"/>
      <c r="E45" s="131"/>
      <c r="F45" s="131"/>
      <c r="G45" s="131"/>
      <c r="H45" s="131"/>
    </row>
    <row r="46" spans="2:13" x14ac:dyDescent="0.25">
      <c r="B46" s="83"/>
      <c r="D46" s="127" t="s">
        <v>56</v>
      </c>
      <c r="E46" s="127"/>
      <c r="F46" s="127"/>
      <c r="G46" s="127"/>
      <c r="H46" s="127"/>
    </row>
    <row r="58" spans="2:2" x14ac:dyDescent="0.25">
      <c r="B58" s="40" t="s">
        <v>57</v>
      </c>
    </row>
  </sheetData>
  <mergeCells count="16">
    <mergeCell ref="H9:H10"/>
    <mergeCell ref="C9:C10"/>
    <mergeCell ref="D9:D10"/>
    <mergeCell ref="E9:E10"/>
    <mergeCell ref="F9:F10"/>
    <mergeCell ref="G9:G10"/>
    <mergeCell ref="D42:H42"/>
    <mergeCell ref="D43:H43"/>
    <mergeCell ref="D45:H45"/>
    <mergeCell ref="D46:H46"/>
    <mergeCell ref="C23:C24"/>
    <mergeCell ref="D23:D24"/>
    <mergeCell ref="E23:E24"/>
    <mergeCell ref="F23:F24"/>
    <mergeCell ref="G23:G24"/>
    <mergeCell ref="H23:H24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43" zoomScaleNormal="100" workbookViewId="0">
      <selection activeCell="J59" sqref="J59"/>
    </sheetView>
  </sheetViews>
  <sheetFormatPr defaultRowHeight="15" x14ac:dyDescent="0.25"/>
  <cols>
    <col min="1" max="1" width="5.85546875" style="100" customWidth="1"/>
    <col min="2" max="2" width="48" style="100" customWidth="1"/>
    <col min="3" max="3" width="7.85546875" style="100" customWidth="1"/>
    <col min="4" max="4" width="8.42578125" style="100" customWidth="1"/>
    <col min="5" max="5" width="7.140625" style="100" customWidth="1"/>
    <col min="6" max="6" width="8.42578125" style="100" customWidth="1"/>
    <col min="7" max="7" width="8.7109375" style="100" customWidth="1"/>
    <col min="8" max="8" width="11.85546875" style="100" bestFit="1" customWidth="1"/>
    <col min="9" max="9" width="18" style="100" customWidth="1"/>
    <col min="10" max="10" width="14.85546875" style="100" bestFit="1" customWidth="1"/>
    <col min="11" max="16384" width="9.140625" style="100"/>
  </cols>
  <sheetData>
    <row r="1" spans="1:6" ht="32.25" customHeight="1" x14ac:dyDescent="0.25">
      <c r="B1" s="149" t="s">
        <v>0</v>
      </c>
      <c r="C1" s="149"/>
      <c r="D1" s="149"/>
      <c r="E1" s="149"/>
      <c r="F1" s="149"/>
    </row>
    <row r="2" spans="1:6" ht="15.75" x14ac:dyDescent="0.25">
      <c r="B2" s="101" t="s">
        <v>1</v>
      </c>
    </row>
    <row r="3" spans="1:6" ht="7.5" customHeight="1" x14ac:dyDescent="0.25">
      <c r="B3" s="102"/>
    </row>
    <row r="4" spans="1:6" ht="32.25" customHeight="1" x14ac:dyDescent="0.25">
      <c r="B4" s="150" t="s">
        <v>101</v>
      </c>
      <c r="C4" s="150"/>
      <c r="D4" s="150"/>
      <c r="E4" s="150"/>
      <c r="F4" s="150"/>
    </row>
    <row r="5" spans="1:6" ht="15.75" x14ac:dyDescent="0.25">
      <c r="B5" s="101" t="s">
        <v>1</v>
      </c>
    </row>
    <row r="6" spans="1:6" ht="8.25" customHeight="1" x14ac:dyDescent="0.25">
      <c r="A6" s="151"/>
      <c r="B6" s="103"/>
    </row>
    <row r="7" spans="1:6" ht="12" customHeight="1" thickBot="1" x14ac:dyDescent="0.3">
      <c r="A7" s="151"/>
      <c r="B7" s="104" t="s">
        <v>102</v>
      </c>
      <c r="C7" s="152">
        <v>2024</v>
      </c>
      <c r="D7" s="152"/>
      <c r="E7" s="152" t="s">
        <v>10</v>
      </c>
      <c r="F7" s="152"/>
    </row>
    <row r="8" spans="1:6" ht="12" customHeight="1" thickBot="1" x14ac:dyDescent="0.3">
      <c r="A8" s="105"/>
      <c r="B8" s="106" t="s">
        <v>103</v>
      </c>
      <c r="C8" s="153"/>
      <c r="D8" s="153"/>
      <c r="E8" s="153"/>
      <c r="F8" s="153"/>
    </row>
    <row r="9" spans="1:6" ht="12" customHeight="1" x14ac:dyDescent="0.25">
      <c r="A9" s="105"/>
      <c r="B9" s="107" t="s">
        <v>104</v>
      </c>
      <c r="C9" s="148">
        <f>SUM(C11:D14)</f>
        <v>65890987</v>
      </c>
      <c r="D9" s="148"/>
      <c r="E9" s="148">
        <f>SUM(E11:F14)</f>
        <v>56239402</v>
      </c>
      <c r="F9" s="148"/>
    </row>
    <row r="10" spans="1:6" ht="12" customHeight="1" x14ac:dyDescent="0.25">
      <c r="A10" s="105"/>
      <c r="B10" s="108" t="s">
        <v>105</v>
      </c>
      <c r="C10" s="141"/>
      <c r="D10" s="141"/>
      <c r="E10" s="141"/>
      <c r="F10" s="141"/>
    </row>
    <row r="11" spans="1:6" ht="12" customHeight="1" x14ac:dyDescent="0.25">
      <c r="A11" s="105"/>
      <c r="B11" s="108" t="s">
        <v>106</v>
      </c>
      <c r="C11" s="141">
        <v>63957304</v>
      </c>
      <c r="D11" s="141"/>
      <c r="E11" s="141">
        <v>54784096</v>
      </c>
      <c r="F11" s="141"/>
    </row>
    <row r="12" spans="1:6" ht="12" customHeight="1" x14ac:dyDescent="0.25">
      <c r="A12" s="105"/>
      <c r="B12" s="108" t="s">
        <v>107</v>
      </c>
      <c r="C12" s="141">
        <v>991741</v>
      </c>
      <c r="D12" s="141"/>
      <c r="E12" s="142">
        <v>860298</v>
      </c>
      <c r="F12" s="142"/>
    </row>
    <row r="13" spans="1:6" ht="12" customHeight="1" x14ac:dyDescent="0.25">
      <c r="A13" s="105"/>
      <c r="B13" s="108" t="s">
        <v>108</v>
      </c>
      <c r="C13" s="141">
        <v>646188</v>
      </c>
      <c r="D13" s="141"/>
      <c r="E13" s="142">
        <v>583125</v>
      </c>
      <c r="F13" s="142"/>
    </row>
    <row r="14" spans="1:6" ht="12" customHeight="1" x14ac:dyDescent="0.25">
      <c r="A14" s="105"/>
      <c r="B14" s="108" t="s">
        <v>109</v>
      </c>
      <c r="C14" s="141">
        <v>295754</v>
      </c>
      <c r="D14" s="141"/>
      <c r="E14" s="142">
        <v>11883</v>
      </c>
      <c r="F14" s="142"/>
    </row>
    <row r="15" spans="1:6" ht="12" customHeight="1" x14ac:dyDescent="0.25">
      <c r="A15" s="105"/>
      <c r="B15" s="107" t="s">
        <v>110</v>
      </c>
      <c r="C15" s="141">
        <f>SUM(C17:D23)</f>
        <v>67655825</v>
      </c>
      <c r="D15" s="141"/>
      <c r="E15" s="141">
        <f>SUM(E17:F23)</f>
        <v>57275676</v>
      </c>
      <c r="F15" s="141"/>
    </row>
    <row r="16" spans="1:6" ht="12" customHeight="1" x14ac:dyDescent="0.25">
      <c r="A16" s="105"/>
      <c r="B16" s="108" t="s">
        <v>105</v>
      </c>
      <c r="C16" s="141"/>
      <c r="D16" s="141"/>
      <c r="E16" s="141"/>
      <c r="F16" s="141"/>
    </row>
    <row r="17" spans="1:6" ht="12" customHeight="1" x14ac:dyDescent="0.25">
      <c r="A17" s="105"/>
      <c r="B17" s="108" t="s">
        <v>111</v>
      </c>
      <c r="C17" s="141">
        <v>55114225</v>
      </c>
      <c r="D17" s="141"/>
      <c r="E17" s="141">
        <v>47578750</v>
      </c>
      <c r="F17" s="141"/>
    </row>
    <row r="18" spans="1:6" ht="12" customHeight="1" x14ac:dyDescent="0.25">
      <c r="A18" s="105"/>
      <c r="B18" s="109" t="s">
        <v>112</v>
      </c>
      <c r="C18" s="141">
        <v>2878904</v>
      </c>
      <c r="D18" s="141"/>
      <c r="E18" s="142">
        <v>2939282</v>
      </c>
      <c r="F18" s="142"/>
    </row>
    <row r="19" spans="1:6" ht="12" customHeight="1" x14ac:dyDescent="0.25">
      <c r="A19" s="105"/>
      <c r="B19" s="109" t="s">
        <v>113</v>
      </c>
      <c r="C19" s="141"/>
      <c r="D19" s="141"/>
      <c r="E19" s="142">
        <v>41056</v>
      </c>
      <c r="F19" s="142"/>
    </row>
    <row r="20" spans="1:6" ht="12" customHeight="1" x14ac:dyDescent="0.25">
      <c r="A20" s="105"/>
      <c r="B20" s="109" t="s">
        <v>114</v>
      </c>
      <c r="C20" s="141">
        <v>4272296</v>
      </c>
      <c r="D20" s="141"/>
      <c r="E20" s="142">
        <v>3382806</v>
      </c>
      <c r="F20" s="142"/>
    </row>
    <row r="21" spans="1:6" ht="12" customHeight="1" x14ac:dyDescent="0.25">
      <c r="A21" s="105"/>
      <c r="B21" s="109" t="s">
        <v>115</v>
      </c>
      <c r="C21" s="141"/>
      <c r="D21" s="141"/>
      <c r="E21" s="142"/>
      <c r="F21" s="142"/>
    </row>
    <row r="22" spans="1:6" ht="12" customHeight="1" x14ac:dyDescent="0.25">
      <c r="A22" s="105"/>
      <c r="B22" s="109" t="s">
        <v>116</v>
      </c>
      <c r="C22" s="141">
        <v>3558231</v>
      </c>
      <c r="D22" s="141"/>
      <c r="E22" s="142">
        <v>3025945</v>
      </c>
      <c r="F22" s="142"/>
    </row>
    <row r="23" spans="1:6" ht="12" customHeight="1" thickBot="1" x14ac:dyDescent="0.3">
      <c r="A23" s="105"/>
      <c r="B23" s="110" t="s">
        <v>117</v>
      </c>
      <c r="C23" s="143">
        <v>1832169</v>
      </c>
      <c r="D23" s="143"/>
      <c r="E23" s="144">
        <v>307837</v>
      </c>
      <c r="F23" s="144"/>
    </row>
    <row r="24" spans="1:6" ht="12" customHeight="1" thickBot="1" x14ac:dyDescent="0.3">
      <c r="A24" s="105"/>
      <c r="B24" s="111" t="s">
        <v>118</v>
      </c>
      <c r="C24" s="145">
        <f>C9-C15</f>
        <v>-1764838</v>
      </c>
      <c r="D24" s="145"/>
      <c r="E24" s="145">
        <f>E9-E15</f>
        <v>-1036274</v>
      </c>
      <c r="F24" s="145"/>
    </row>
    <row r="25" spans="1:6" ht="12" customHeight="1" thickBot="1" x14ac:dyDescent="0.3">
      <c r="A25" s="105"/>
      <c r="B25" s="106" t="s">
        <v>119</v>
      </c>
      <c r="C25" s="145"/>
      <c r="D25" s="145"/>
      <c r="E25" s="145"/>
      <c r="F25" s="145"/>
    </row>
    <row r="26" spans="1:6" ht="12" customHeight="1" x14ac:dyDescent="0.25">
      <c r="A26" s="105"/>
      <c r="B26" s="107" t="s">
        <v>104</v>
      </c>
      <c r="C26" s="148">
        <f>SUM(C28:D32)</f>
        <v>125713</v>
      </c>
      <c r="D26" s="148"/>
      <c r="E26" s="148">
        <f>SUM(E28:F32)</f>
        <v>320960200</v>
      </c>
      <c r="F26" s="148"/>
    </row>
    <row r="27" spans="1:6" ht="12" customHeight="1" x14ac:dyDescent="0.25">
      <c r="A27" s="105"/>
      <c r="B27" s="108" t="s">
        <v>105</v>
      </c>
      <c r="C27" s="141"/>
      <c r="D27" s="141"/>
      <c r="E27" s="142"/>
      <c r="F27" s="142"/>
    </row>
    <row r="28" spans="1:6" ht="12" customHeight="1" x14ac:dyDescent="0.25">
      <c r="A28" s="105"/>
      <c r="B28" s="108" t="s">
        <v>120</v>
      </c>
      <c r="C28" s="141">
        <v>17140</v>
      </c>
      <c r="D28" s="141"/>
      <c r="E28" s="142"/>
      <c r="F28" s="142"/>
    </row>
    <row r="29" spans="1:6" ht="12" customHeight="1" x14ac:dyDescent="0.25">
      <c r="A29" s="105"/>
      <c r="B29" s="108" t="s">
        <v>121</v>
      </c>
      <c r="C29" s="141" t="s">
        <v>78</v>
      </c>
      <c r="D29" s="141"/>
      <c r="E29" s="142" t="s">
        <v>78</v>
      </c>
      <c r="F29" s="142"/>
    </row>
    <row r="30" spans="1:6" ht="12" customHeight="1" x14ac:dyDescent="0.25">
      <c r="A30" s="105"/>
      <c r="B30" s="108" t="s">
        <v>122</v>
      </c>
      <c r="C30" s="141" t="s">
        <v>78</v>
      </c>
      <c r="D30" s="141"/>
      <c r="E30" s="142">
        <v>320660200</v>
      </c>
      <c r="F30" s="142"/>
    </row>
    <row r="31" spans="1:6" ht="12" customHeight="1" x14ac:dyDescent="0.25">
      <c r="A31" s="105"/>
      <c r="B31" s="108" t="s">
        <v>123</v>
      </c>
      <c r="C31" s="141"/>
      <c r="D31" s="141"/>
      <c r="E31" s="142"/>
      <c r="F31" s="142"/>
    </row>
    <row r="32" spans="1:6" ht="12" customHeight="1" x14ac:dyDescent="0.25">
      <c r="A32" s="105"/>
      <c r="B32" s="108" t="s">
        <v>124</v>
      </c>
      <c r="C32" s="141">
        <v>108573</v>
      </c>
      <c r="D32" s="141"/>
      <c r="E32" s="142">
        <v>300000</v>
      </c>
      <c r="F32" s="142"/>
    </row>
    <row r="33" spans="1:6" ht="12" customHeight="1" x14ac:dyDescent="0.25">
      <c r="A33" s="105"/>
      <c r="B33" s="107" t="s">
        <v>110</v>
      </c>
      <c r="C33" s="141">
        <f>SUM(C35:D39)</f>
        <v>4792306</v>
      </c>
      <c r="D33" s="141"/>
      <c r="E33" s="141">
        <f>SUM(E35:F39)</f>
        <v>329254097</v>
      </c>
      <c r="F33" s="141"/>
    </row>
    <row r="34" spans="1:6" ht="12" customHeight="1" x14ac:dyDescent="0.25">
      <c r="A34" s="105"/>
      <c r="B34" s="108" t="s">
        <v>125</v>
      </c>
      <c r="C34" s="141"/>
      <c r="D34" s="141"/>
      <c r="E34" s="142"/>
      <c r="F34" s="142"/>
    </row>
    <row r="35" spans="1:6" ht="12" customHeight="1" x14ac:dyDescent="0.25">
      <c r="A35" s="105"/>
      <c r="B35" s="108" t="s">
        <v>126</v>
      </c>
      <c r="C35" s="141">
        <v>3796870</v>
      </c>
      <c r="D35" s="141"/>
      <c r="E35" s="142">
        <v>3956268</v>
      </c>
      <c r="F35" s="142"/>
    </row>
    <row r="36" spans="1:6" ht="12" customHeight="1" x14ac:dyDescent="0.25">
      <c r="A36" s="105"/>
      <c r="B36" s="108" t="s">
        <v>127</v>
      </c>
      <c r="C36" s="141">
        <v>5000</v>
      </c>
      <c r="D36" s="141"/>
      <c r="E36" s="142"/>
      <c r="F36" s="142"/>
    </row>
    <row r="37" spans="1:6" ht="12" customHeight="1" x14ac:dyDescent="0.25">
      <c r="A37" s="105"/>
      <c r="B37" s="108" t="s">
        <v>128</v>
      </c>
      <c r="C37" s="141"/>
      <c r="D37" s="141"/>
      <c r="E37" s="142">
        <v>324997829</v>
      </c>
      <c r="F37" s="142"/>
    </row>
    <row r="38" spans="1:6" ht="12" customHeight="1" x14ac:dyDescent="0.25">
      <c r="A38" s="105"/>
      <c r="B38" s="108" t="s">
        <v>129</v>
      </c>
      <c r="C38" s="141"/>
      <c r="D38" s="141"/>
      <c r="E38" s="142">
        <v>300000</v>
      </c>
      <c r="F38" s="142"/>
    </row>
    <row r="39" spans="1:6" ht="12" customHeight="1" thickBot="1" x14ac:dyDescent="0.3">
      <c r="A39" s="105"/>
      <c r="B39" s="112" t="s">
        <v>130</v>
      </c>
      <c r="C39" s="141">
        <v>990436</v>
      </c>
      <c r="D39" s="141"/>
      <c r="E39" s="142"/>
      <c r="F39" s="142"/>
    </row>
    <row r="40" spans="1:6" ht="12" customHeight="1" thickBot="1" x14ac:dyDescent="0.3">
      <c r="A40" s="105"/>
      <c r="B40" s="111" t="s">
        <v>131</v>
      </c>
      <c r="C40" s="145">
        <f>C26-C33</f>
        <v>-4666593</v>
      </c>
      <c r="D40" s="145"/>
      <c r="E40" s="145">
        <f>E26-E33</f>
        <v>-8293897</v>
      </c>
      <c r="F40" s="145"/>
    </row>
    <row r="41" spans="1:6" ht="12" customHeight="1" thickBot="1" x14ac:dyDescent="0.3">
      <c r="A41" s="105"/>
      <c r="B41" s="106" t="s">
        <v>132</v>
      </c>
      <c r="C41" s="145"/>
      <c r="D41" s="145"/>
      <c r="E41" s="145"/>
      <c r="F41" s="145"/>
    </row>
    <row r="42" spans="1:6" ht="12" customHeight="1" x14ac:dyDescent="0.25">
      <c r="A42" s="105"/>
      <c r="B42" s="107" t="s">
        <v>104</v>
      </c>
      <c r="C42" s="148">
        <f>SUM(C44:D46)</f>
        <v>8849531</v>
      </c>
      <c r="D42" s="148"/>
      <c r="E42" s="148">
        <f>SUM(E44:F46)</f>
        <v>14989275</v>
      </c>
      <c r="F42" s="148"/>
    </row>
    <row r="43" spans="1:6" ht="12" customHeight="1" x14ac:dyDescent="0.25">
      <c r="A43" s="105"/>
      <c r="B43" s="108" t="s">
        <v>133</v>
      </c>
      <c r="C43" s="146"/>
      <c r="D43" s="146"/>
      <c r="E43" s="146"/>
      <c r="F43" s="146"/>
    </row>
    <row r="44" spans="1:6" ht="12" customHeight="1" x14ac:dyDescent="0.25">
      <c r="A44" s="105"/>
      <c r="B44" s="108" t="s">
        <v>134</v>
      </c>
      <c r="C44" s="146">
        <v>8849531</v>
      </c>
      <c r="D44" s="146"/>
      <c r="E44" s="147">
        <v>5889265</v>
      </c>
      <c r="F44" s="147"/>
    </row>
    <row r="45" spans="1:6" ht="12" customHeight="1" x14ac:dyDescent="0.25">
      <c r="A45" s="105"/>
      <c r="B45" s="108" t="s">
        <v>135</v>
      </c>
      <c r="C45" s="147"/>
      <c r="D45" s="147"/>
      <c r="E45" s="147">
        <v>9100010</v>
      </c>
      <c r="F45" s="147"/>
    </row>
    <row r="46" spans="1:6" ht="12" customHeight="1" x14ac:dyDescent="0.25">
      <c r="A46" s="105"/>
      <c r="B46" s="108" t="s">
        <v>136</v>
      </c>
      <c r="C46" s="141"/>
      <c r="D46" s="141"/>
      <c r="E46" s="142"/>
      <c r="F46" s="142"/>
    </row>
    <row r="47" spans="1:6" ht="12" customHeight="1" x14ac:dyDescent="0.25">
      <c r="A47" s="105"/>
      <c r="B47" s="107" t="s">
        <v>110</v>
      </c>
      <c r="C47" s="146">
        <f>SUM(C49:D52)</f>
        <v>2649276</v>
      </c>
      <c r="D47" s="146"/>
      <c r="E47" s="146">
        <f>SUM(E49:F52)</f>
        <v>10543278</v>
      </c>
      <c r="F47" s="146"/>
    </row>
    <row r="48" spans="1:6" ht="12" customHeight="1" x14ac:dyDescent="0.25">
      <c r="A48" s="105"/>
      <c r="B48" s="108" t="s">
        <v>133</v>
      </c>
      <c r="C48" s="146"/>
      <c r="D48" s="146"/>
      <c r="E48" s="147"/>
      <c r="F48" s="147"/>
    </row>
    <row r="49" spans="1:6" ht="12" customHeight="1" x14ac:dyDescent="0.25">
      <c r="A49" s="105"/>
      <c r="B49" s="108" t="s">
        <v>137</v>
      </c>
      <c r="C49" s="141">
        <v>1261409</v>
      </c>
      <c r="D49" s="141"/>
      <c r="E49" s="142">
        <v>9703011</v>
      </c>
      <c r="F49" s="142"/>
    </row>
    <row r="50" spans="1:6" ht="12" customHeight="1" x14ac:dyDescent="0.25">
      <c r="A50" s="105"/>
      <c r="B50" s="108" t="s">
        <v>138</v>
      </c>
      <c r="C50" s="141">
        <v>742671</v>
      </c>
      <c r="D50" s="141"/>
      <c r="E50" s="142">
        <v>175238</v>
      </c>
      <c r="F50" s="142"/>
    </row>
    <row r="51" spans="1:6" ht="12" customHeight="1" x14ac:dyDescent="0.25">
      <c r="A51" s="105"/>
      <c r="B51" s="109" t="s">
        <v>139</v>
      </c>
      <c r="C51" s="141"/>
      <c r="D51" s="141"/>
      <c r="E51" s="142">
        <v>665029</v>
      </c>
      <c r="F51" s="142"/>
    </row>
    <row r="52" spans="1:6" ht="12" customHeight="1" thickBot="1" x14ac:dyDescent="0.3">
      <c r="A52" s="105"/>
      <c r="B52" s="112" t="s">
        <v>140</v>
      </c>
      <c r="C52" s="143">
        <v>645196</v>
      </c>
      <c r="D52" s="143"/>
      <c r="E52" s="144"/>
      <c r="F52" s="144"/>
    </row>
    <row r="53" spans="1:6" ht="12" customHeight="1" thickBot="1" x14ac:dyDescent="0.3">
      <c r="A53" s="105"/>
      <c r="B53" s="111" t="s">
        <v>141</v>
      </c>
      <c r="C53" s="145">
        <f>C42-C47</f>
        <v>6200255</v>
      </c>
      <c r="D53" s="145"/>
      <c r="E53" s="145">
        <f>E42-E47</f>
        <v>4445997</v>
      </c>
      <c r="F53" s="145"/>
    </row>
    <row r="54" spans="1:6" ht="12" customHeight="1" thickBot="1" x14ac:dyDescent="0.3">
      <c r="A54" s="105"/>
      <c r="B54" s="111" t="s">
        <v>142</v>
      </c>
      <c r="C54" s="139">
        <v>40440</v>
      </c>
      <c r="D54" s="139"/>
      <c r="E54" s="139">
        <v>-55438</v>
      </c>
      <c r="F54" s="139"/>
    </row>
    <row r="55" spans="1:6" ht="12" customHeight="1" thickBot="1" x14ac:dyDescent="0.3">
      <c r="A55" s="105"/>
      <c r="B55" s="111" t="s">
        <v>143</v>
      </c>
      <c r="C55" s="139">
        <v>342640</v>
      </c>
      <c r="D55" s="139"/>
      <c r="E55" s="139">
        <v>21817</v>
      </c>
      <c r="F55" s="139"/>
    </row>
    <row r="56" spans="1:6" ht="12" customHeight="1" thickBot="1" x14ac:dyDescent="0.3">
      <c r="A56" s="105"/>
      <c r="B56" s="111" t="s">
        <v>144</v>
      </c>
      <c r="C56" s="139">
        <f>C53+C54+C55+C40+C24</f>
        <v>151904</v>
      </c>
      <c r="D56" s="139"/>
      <c r="E56" s="139">
        <f>E53+E54+E55+E40+E24</f>
        <v>-4917795</v>
      </c>
      <c r="F56" s="139"/>
    </row>
    <row r="57" spans="1:6" ht="12" customHeight="1" thickBot="1" x14ac:dyDescent="0.3">
      <c r="A57" s="105"/>
      <c r="B57" s="111" t="s">
        <v>145</v>
      </c>
      <c r="C57" s="139">
        <v>81556</v>
      </c>
      <c r="D57" s="139"/>
      <c r="E57" s="139">
        <v>4999352</v>
      </c>
      <c r="F57" s="139"/>
    </row>
    <row r="58" spans="1:6" ht="12" customHeight="1" thickBot="1" x14ac:dyDescent="0.3">
      <c r="A58" s="105"/>
      <c r="B58" s="113" t="s">
        <v>146</v>
      </c>
      <c r="C58" s="140">
        <f>C56+C57</f>
        <v>233460</v>
      </c>
      <c r="D58" s="140"/>
      <c r="E58" s="140">
        <f>E56+E57</f>
        <v>81557</v>
      </c>
      <c r="F58" s="140"/>
    </row>
    <row r="59" spans="1:6" ht="15.75" thickTop="1" x14ac:dyDescent="0.25"/>
    <row r="62" spans="1:6" ht="15.75" thickBot="1" x14ac:dyDescent="0.3">
      <c r="B62" s="114" t="s">
        <v>53</v>
      </c>
      <c r="C62" s="137"/>
      <c r="D62" s="137"/>
      <c r="E62" s="137"/>
      <c r="F62" s="137"/>
    </row>
    <row r="63" spans="1:6" ht="15" customHeight="1" x14ac:dyDescent="0.25">
      <c r="B63" s="114"/>
      <c r="C63" s="138" t="s">
        <v>54</v>
      </c>
      <c r="D63" s="138"/>
      <c r="E63" s="138"/>
      <c r="F63" s="138"/>
    </row>
    <row r="64" spans="1:6" ht="5.25" customHeight="1" x14ac:dyDescent="0.25">
      <c r="B64" s="114"/>
      <c r="D64" s="60"/>
      <c r="E64" s="102"/>
      <c r="F64" s="102"/>
    </row>
    <row r="65" spans="2:6" ht="15.75" thickBot="1" x14ac:dyDescent="0.3">
      <c r="B65" s="114" t="s">
        <v>55</v>
      </c>
      <c r="C65" s="137"/>
      <c r="D65" s="137"/>
      <c r="E65" s="137"/>
      <c r="F65" s="137"/>
    </row>
    <row r="66" spans="2:6" ht="15" customHeight="1" x14ac:dyDescent="0.25">
      <c r="B66" s="114"/>
      <c r="C66" s="138" t="s">
        <v>56</v>
      </c>
      <c r="D66" s="138"/>
      <c r="E66" s="138"/>
      <c r="F66" s="138"/>
    </row>
    <row r="67" spans="2:6" x14ac:dyDescent="0.25">
      <c r="B67" s="115" t="s">
        <v>147</v>
      </c>
    </row>
  </sheetData>
  <mergeCells count="111">
    <mergeCell ref="C9:D9"/>
    <mergeCell ref="E9:F9"/>
    <mergeCell ref="C10:D10"/>
    <mergeCell ref="E10:F10"/>
    <mergeCell ref="C11:D11"/>
    <mergeCell ref="E11:F11"/>
    <mergeCell ref="B1:F1"/>
    <mergeCell ref="B4:F4"/>
    <mergeCell ref="A6:A7"/>
    <mergeCell ref="C7:D7"/>
    <mergeCell ref="E7:F7"/>
    <mergeCell ref="C8:D8"/>
    <mergeCell ref="E8:F8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51:D51"/>
    <mergeCell ref="E51:F51"/>
    <mergeCell ref="C52:D52"/>
    <mergeCell ref="E52:F52"/>
    <mergeCell ref="C53:D53"/>
    <mergeCell ref="E53:F53"/>
    <mergeCell ref="C48:D48"/>
    <mergeCell ref="E48:F48"/>
    <mergeCell ref="C49:D49"/>
    <mergeCell ref="E49:F49"/>
    <mergeCell ref="C50:D50"/>
    <mergeCell ref="E50:F50"/>
    <mergeCell ref="C65:F65"/>
    <mergeCell ref="C66:F66"/>
    <mergeCell ref="C57:D57"/>
    <mergeCell ref="E57:F57"/>
    <mergeCell ref="C58:D58"/>
    <mergeCell ref="E58:F58"/>
    <mergeCell ref="C62:F62"/>
    <mergeCell ref="C63:F63"/>
    <mergeCell ref="C54:D54"/>
    <mergeCell ref="E54:F54"/>
    <mergeCell ref="C55:D55"/>
    <mergeCell ref="E55:F55"/>
    <mergeCell ref="C56:D56"/>
    <mergeCell ref="E56:F56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ББ</vt:lpstr>
      <vt:lpstr>СД</vt:lpstr>
      <vt:lpstr>ИК</vt:lpstr>
      <vt:lpstr>ДД</vt:lpstr>
      <vt:lpstr>ББ!Область_печати</vt:lpstr>
      <vt:lpstr>ДД!Область_печати</vt:lpstr>
      <vt:lpstr>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Шынар Кожакова</dc:creator>
  <cp:lastModifiedBy>Алимбаева Дина</cp:lastModifiedBy>
  <dcterms:created xsi:type="dcterms:W3CDTF">2025-05-28T11:56:40Z</dcterms:created>
  <dcterms:modified xsi:type="dcterms:W3CDTF">2025-05-28T12:01:13Z</dcterms:modified>
</cp:coreProperties>
</file>