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Работа\ЗОЛОТО\Отчеты КАСЕ 1 квартал 2022\Финнсовая отчетность к отправке 1 квартал 22\"/>
    </mc:Choice>
  </mc:AlternateContent>
  <bookViews>
    <workbookView xWindow="0" yWindow="0" windowWidth="24000" windowHeight="7830" activeTab="1"/>
  </bookViews>
  <sheets>
    <sheet name="PL" sheetId="1" r:id="rId1"/>
    <sheet name="BS" sheetId="2" r:id="rId2"/>
    <sheet name="CF" sheetId="3" r:id="rId3"/>
    <sheet name="SE" sheetId="4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  <c r="C37" i="3"/>
  <c r="D37" i="3"/>
  <c r="D29" i="3"/>
  <c r="C29" i="3"/>
  <c r="D17" i="3"/>
  <c r="C17" i="3"/>
  <c r="C39" i="3" s="1"/>
  <c r="C42" i="3" s="1"/>
  <c r="D3" i="3"/>
  <c r="C3" i="3"/>
  <c r="D49" i="2"/>
  <c r="C49" i="2"/>
  <c r="D42" i="2"/>
  <c r="C42" i="2"/>
  <c r="D35" i="2"/>
  <c r="D37" i="2" s="1"/>
  <c r="D53" i="2" s="1"/>
  <c r="C35" i="2"/>
  <c r="C37" i="2" s="1"/>
  <c r="C53" i="2" s="1"/>
  <c r="D25" i="2"/>
  <c r="C25" i="2"/>
  <c r="D16" i="2"/>
  <c r="A15" i="2"/>
  <c r="A14" i="2"/>
  <c r="A11" i="2"/>
  <c r="D31" i="1"/>
  <c r="D32" i="1" s="1"/>
  <c r="D22" i="1"/>
  <c r="C22" i="1"/>
  <c r="D8" i="1"/>
  <c r="D12" i="1" s="1"/>
  <c r="D15" i="1" s="1"/>
  <c r="D17" i="1" s="1"/>
  <c r="C8" i="1"/>
  <c r="C12" i="1" s="1"/>
  <c r="C15" i="1" s="1"/>
  <c r="C17" i="1" s="1"/>
  <c r="C24" i="1" s="1"/>
  <c r="C26" i="1" s="1"/>
  <c r="C44" i="3" l="1"/>
  <c r="D39" i="3"/>
  <c r="D42" i="3" s="1"/>
  <c r="C50" i="2"/>
  <c r="D50" i="2"/>
  <c r="D27" i="2"/>
  <c r="C51" i="2"/>
  <c r="C16" i="2"/>
  <c r="C27" i="2" s="1"/>
  <c r="C52" i="2" s="1"/>
  <c r="D51" i="2"/>
  <c r="D24" i="1"/>
  <c r="D28" i="1" s="1"/>
  <c r="C28" i="1"/>
  <c r="C31" i="1"/>
  <c r="C32" i="1" s="1"/>
  <c r="D52" i="2" l="1"/>
</calcChain>
</file>

<file path=xl/sharedStrings.xml><?xml version="1.0" encoding="utf-8"?>
<sst xmlns="http://schemas.openxmlformats.org/spreadsheetml/2006/main" count="140" uniqueCount="131">
  <si>
    <t>Прим.</t>
  </si>
  <si>
    <t>3 месяца 2022</t>
  </si>
  <si>
    <t xml:space="preserve"> 3 месяца 2021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</si>
  <si>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</si>
  <si>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</si>
  <si>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</si>
  <si>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</si>
  <si>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</si>
  <si>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</si>
  <si>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</si>
  <si>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</si>
  <si>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</si>
  <si>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</si>
  <si>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</si>
  <si>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</si>
  <si>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</si>
  <si>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</si>
  <si>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</si>
  <si>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</si>
  <si>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</si>
  <si>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</si>
  <si>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</si>
  <si>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</si>
  <si>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</si>
  <si>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Неконтрольные доли участия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</si>
  <si>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</si>
  <si>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</si>
  <si>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</si>
  <si>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</si>
  <si>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>Консолидированная финансовая отчетность АО "KM GOLD": Отчет о финансовых результатах по состояию на 01 апреля 2022г.</t>
  </si>
  <si>
    <t xml:space="preserve">Прим. </t>
  </si>
  <si>
    <t>31марта 2022</t>
  </si>
  <si>
    <t>31 декабря 2021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</si>
  <si>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</si>
  <si>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</si>
  <si>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</si>
  <si>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</si>
  <si>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</si>
  <si>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</si>
  <si>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</si>
  <si>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</si>
  <si>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</si>
  <si>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</si>
  <si>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</si>
  <si>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</si>
  <si>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</si>
  <si>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</si>
  <si>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</si>
  <si>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</si>
  <si>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</si>
  <si>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</si>
  <si>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</si>
  <si>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</si>
  <si>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</si>
  <si>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</si>
  <si>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</si>
  <si>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</si>
  <si>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</si>
  <si>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</si>
  <si>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</si>
  <si>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</si>
  <si>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</si>
  <si>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</si>
  <si>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</si>
  <si>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</si>
  <si>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</si>
  <si>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</si>
  <si>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</si>
  <si>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</si>
  <si>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</si>
  <si>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</si>
  <si>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</si>
  <si>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Консолидированная  отчетность АО "KM Gold": Отчет о финансовом положении  по состоянию на 01  апреля 2022г.</t>
  </si>
  <si>
    <t>тыс. тенге ( неаудированная)</t>
  </si>
  <si>
    <t>Примечание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</si>
  <si>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</si>
  <si>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</si>
  <si>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</si>
  <si>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</si>
  <si>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</si>
  <si>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</si>
  <si>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</si>
  <si>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</si>
  <si>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</si>
  <si>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</si>
  <si>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</si>
  <si>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</si>
  <si>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</si>
  <si>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</si>
  <si>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</si>
  <si>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</si>
  <si>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</si>
  <si>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</si>
  <si>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Приобретение основных средств</t>
  </si>
  <si>
    <t>Размещение денежных вкладов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</si>
  <si>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</si>
  <si>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</si>
  <si>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</si>
  <si>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</si>
  <si>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</si>
  <si>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</si>
  <si>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</si>
  <si>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</si>
  <si>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</si>
  <si>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</si>
  <si>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</si>
  <si>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</si>
  <si>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</si>
  <si>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</si>
  <si>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 xml:space="preserve">Консолидированная финансовая отчетность АО "KM GOLD": Отчёт о движении денежных средств </t>
  </si>
  <si>
    <t>по состоянию на 01 апреля   2022г.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</si>
  <si>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</si>
  <si>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</si>
  <si>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</si>
  <si>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</si>
  <si>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</si>
  <si>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</si>
  <si>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Остаток на 1 января 2021 года</t>
  </si>
  <si>
    <t>Влияние изменений учетной политики</t>
  </si>
  <si>
    <t>Остаток на 1 января 2021года (пересчитанный)</t>
  </si>
  <si>
    <r>
      <t>Общий совокупный доход</t>
    </r>
    <r>
      <rPr>
        <sz val="10"/>
        <color theme="1"/>
        <rFont val="Trebuchet MS"/>
        <family val="2"/>
        <charset val="204"/>
      </rPr>
      <t xml:space="preserve"> </t>
    </r>
  </si>
  <si>
    <t>Дисконт по займу от собственника</t>
  </si>
  <si>
    <t>Прибыль/(убыток) за 2021 год</t>
  </si>
  <si>
    <t>Операции с собственниками всего (суммма строк с 710 по 718)</t>
  </si>
  <si>
    <t>Общий совокупный доход за 2021 год</t>
  </si>
  <si>
    <t>Остаток на 31 декабря 2021 года</t>
  </si>
  <si>
    <t>Общий совокупный доход за отчетный период</t>
  </si>
  <si>
    <t>Прибыль/(убыток) за 3 месяца 2022 года</t>
  </si>
  <si>
    <t>Общий совокупный доход / (убыток) за 2022 года</t>
  </si>
  <si>
    <t>Остаток на 01 апреля   2022 года</t>
  </si>
  <si>
    <t>Консолидированная финансовая отчётность АО "КМ GOLD": Отчет  об изменениях в капитале . По состоянию на 01   апреля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</si>
</sst>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(* #,##0_);_(* \(#,##0\);_(* &quot;-&quot;??_);_(@_)"/>
    <numFmt numFmtId="165" formatCode="_(* #,##0.00_);_(* \(#,##0.00\);_(* &quot;-&quot;??_);_(@_)"/>
    <numFmt numFmtId="166" formatCode="_-* #,##0\ _₽_-;\-* #,##0\ _₽_-;_-* &quot;-&quot;??\ _₽_-;_-@_-"/>
    <numFmt numFmtId="167" formatCode="_-* #,##0.000\ _₽_-;\-* #,##0.000\ _₽_-;_-* &quot;-&quot;??\ _₽_-;_-@_-"/>
    <numFmt numFmtId="168" formatCode="_-* #,##0.000000\ _₽_-;\-* #,##0.000000\ _₽_-;_-* &quot;-&quot;??\ _₽_-;_-@_-"/>
    <numFmt numFmtId="169" formatCode="_-* #,##0.00000\ _₽_-;\-* #,##0.000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b/>
      <sz val="10"/>
      <color indexed="8"/>
      <name val="Trebuchet MS"/>
      <family val="2"/>
      <charset val="204"/>
    </font>
    <font>
      <sz val="10"/>
      <name val="Arial Cyr"/>
      <charset val="204"/>
    </font>
    <font>
      <sz val="10"/>
      <color theme="0"/>
      <name val="Trebuchet MS"/>
      <family val="2"/>
      <charset val="204"/>
    </font>
    <font>
      <sz val="11"/>
      <color theme="1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15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4" fillId="0" borderId="0" xfId="0" applyFont="1"/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4" fontId="6" fillId="3" borderId="1" xfId="1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64" fontId="7" fillId="3" borderId="0" xfId="1" applyNumberFormat="1" applyFont="1" applyFill="1" applyBorder="1" applyAlignment="1">
      <alignment horizontal="right"/>
    </xf>
    <xf numFmtId="164" fontId="6" fillId="3" borderId="0" xfId="1" applyNumberFormat="1" applyFont="1" applyFill="1" applyBorder="1" applyAlignment="1">
      <alignment horizontal="right"/>
    </xf>
    <xf numFmtId="0" fontId="2" fillId="2" borderId="0" xfId="0" applyFont="1" applyFill="1" applyAlignment="1">
      <alignment vertical="center" wrapText="1"/>
    </xf>
    <xf numFmtId="0" fontId="4" fillId="2" borderId="0" xfId="0" applyFont="1" applyFill="1"/>
    <xf numFmtId="164" fontId="8" fillId="3" borderId="2" xfId="1" applyNumberFormat="1" applyFont="1" applyFill="1" applyBorder="1" applyAlignment="1">
      <alignment horizontal="right" vertical="center" wrapText="1"/>
    </xf>
    <xf numFmtId="164" fontId="8" fillId="3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3" fillId="2" borderId="3" xfId="1" applyNumberFormat="1" applyFont="1" applyFill="1" applyBorder="1" applyAlignment="1">
      <alignment horizontal="right" vertical="center"/>
    </xf>
    <xf numFmtId="164" fontId="4" fillId="2" borderId="3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 wrapText="1"/>
    </xf>
    <xf numFmtId="164" fontId="4" fillId="2" borderId="0" xfId="1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7" fillId="3" borderId="2" xfId="1" applyNumberFormat="1" applyFont="1" applyFill="1" applyBorder="1" applyAlignment="1"/>
    <xf numFmtId="164" fontId="7" fillId="3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Border="1" applyAlignment="1">
      <alignment vertical="center" wrapText="1"/>
    </xf>
    <xf numFmtId="166" fontId="4" fillId="0" borderId="0" xfId="1" applyNumberFormat="1" applyFont="1" applyAlignment="1">
      <alignment vertical="center" wrapText="1"/>
    </xf>
    <xf numFmtId="165" fontId="4" fillId="0" borderId="0" xfId="1" applyNumberFormat="1" applyFont="1"/>
    <xf numFmtId="166" fontId="4" fillId="0" borderId="0" xfId="1" applyNumberFormat="1" applyFont="1"/>
    <xf numFmtId="165" fontId="4" fillId="0" borderId="0" xfId="0" applyNumberFormat="1" applyFont="1"/>
    <xf numFmtId="0" fontId="2" fillId="0" borderId="0" xfId="0" applyFont="1"/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164" fontId="5" fillId="3" borderId="0" xfId="0" applyNumberFormat="1" applyFont="1" applyFill="1" applyBorder="1" applyAlignment="1">
      <alignment horizontal="right" vertical="center"/>
    </xf>
    <xf numFmtId="164" fontId="5" fillId="3" borderId="0" xfId="1" applyNumberFormat="1" applyFont="1" applyFill="1" applyAlignment="1">
      <alignment horizontal="right" vertical="center"/>
    </xf>
    <xf numFmtId="37" fontId="4" fillId="0" borderId="0" xfId="0" applyNumberFormat="1" applyFont="1"/>
    <xf numFmtId="164" fontId="5" fillId="3" borderId="0" xfId="1" applyNumberFormat="1" applyFont="1" applyFill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  <xf numFmtId="164" fontId="4" fillId="0" borderId="0" xfId="0" applyNumberFormat="1" applyFont="1"/>
    <xf numFmtId="166" fontId="5" fillId="3" borderId="0" xfId="1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164" fontId="6" fillId="3" borderId="1" xfId="2" applyNumberFormat="1" applyFont="1" applyFill="1" applyBorder="1" applyAlignment="1">
      <alignment horizontal="right"/>
    </xf>
    <xf numFmtId="38" fontId="4" fillId="0" borderId="0" xfId="0" applyNumberFormat="1" applyFont="1"/>
    <xf numFmtId="164" fontId="7" fillId="3" borderId="5" xfId="2" applyNumberFormat="1" applyFont="1" applyFill="1" applyBorder="1" applyAlignment="1">
      <alignment horizontal="right"/>
    </xf>
    <xf numFmtId="164" fontId="7" fillId="3" borderId="1" xfId="2" applyNumberFormat="1" applyFont="1" applyFill="1" applyBorder="1" applyAlignment="1">
      <alignment horizontal="right"/>
    </xf>
    <xf numFmtId="0" fontId="5" fillId="2" borderId="0" xfId="0" applyFont="1" applyFill="1" applyAlignment="1">
      <alignment vertical="center" wrapText="1"/>
    </xf>
    <xf numFmtId="164" fontId="3" fillId="3" borderId="2" xfId="1" applyNumberFormat="1" applyFont="1" applyFill="1" applyBorder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167" fontId="6" fillId="3" borderId="0" xfId="1" applyNumberFormat="1" applyFont="1" applyFill="1" applyAlignment="1">
      <alignment horizontal="right" vertical="center"/>
    </xf>
    <xf numFmtId="168" fontId="6" fillId="3" borderId="0" xfId="1" applyNumberFormat="1" applyFont="1" applyFill="1" applyAlignment="1">
      <alignment horizontal="right" vertical="center"/>
    </xf>
    <xf numFmtId="165" fontId="5" fillId="3" borderId="0" xfId="0" applyNumberFormat="1" applyFont="1" applyFill="1" applyAlignment="1">
      <alignment horizontal="right" vertical="center"/>
    </xf>
    <xf numFmtId="37" fontId="5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166" fontId="4" fillId="0" borderId="0" xfId="1" applyNumberFormat="1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66" fontId="4" fillId="0" borderId="0" xfId="1" applyNumberFormat="1" applyFont="1" applyFill="1" applyAlignment="1">
      <alignment vertical="center" wrapText="1"/>
    </xf>
    <xf numFmtId="166" fontId="4" fillId="0" borderId="0" xfId="1" applyNumberFormat="1" applyFont="1" applyFill="1" applyAlignment="1">
      <alignment horizontal="right" wrapText="1"/>
    </xf>
    <xf numFmtId="37" fontId="4" fillId="0" borderId="0" xfId="1" applyNumberFormat="1" applyFont="1" applyAlignment="1">
      <alignment vertical="center" wrapText="1"/>
    </xf>
    <xf numFmtId="0" fontId="4" fillId="0" borderId="0" xfId="0" applyFont="1" applyFill="1"/>
    <xf numFmtId="166" fontId="4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 wrapText="1"/>
    </xf>
    <xf numFmtId="2" fontId="4" fillId="0" borderId="0" xfId="0" applyNumberFormat="1" applyFont="1"/>
    <xf numFmtId="37" fontId="4" fillId="0" borderId="6" xfId="1" applyNumberFormat="1" applyFont="1" applyFill="1" applyBorder="1" applyAlignment="1">
      <alignment horizontal="right" vertical="center" wrapText="1"/>
    </xf>
    <xf numFmtId="37" fontId="4" fillId="0" borderId="6" xfId="1" applyNumberFormat="1" applyFont="1" applyBorder="1" applyAlignment="1">
      <alignment vertical="center" wrapText="1"/>
    </xf>
    <xf numFmtId="164" fontId="2" fillId="0" borderId="6" xfId="1" applyNumberFormat="1" applyFont="1" applyFill="1" applyBorder="1" applyAlignment="1">
      <alignment horizontal="right" vertical="center" wrapText="1"/>
    </xf>
    <xf numFmtId="37" fontId="4" fillId="0" borderId="0" xfId="1" applyNumberFormat="1" applyFont="1" applyFill="1" applyAlignment="1">
      <alignment vertical="center" wrapText="1"/>
    </xf>
    <xf numFmtId="37" fontId="4" fillId="0" borderId="0" xfId="1" applyNumberFormat="1" applyFont="1" applyFill="1" applyBorder="1" applyAlignment="1">
      <alignment vertical="center" wrapText="1"/>
    </xf>
    <xf numFmtId="37" fontId="4" fillId="0" borderId="0" xfId="1" applyNumberFormat="1" applyFont="1" applyBorder="1" applyAlignment="1">
      <alignment vertical="center" wrapText="1"/>
    </xf>
    <xf numFmtId="37" fontId="2" fillId="0" borderId="7" xfId="1" applyNumberFormat="1" applyFont="1" applyFill="1" applyBorder="1" applyAlignment="1">
      <alignment vertical="center" wrapText="1"/>
    </xf>
    <xf numFmtId="164" fontId="2" fillId="0" borderId="7" xfId="1" applyNumberFormat="1" applyFont="1" applyBorder="1" applyAlignment="1">
      <alignment vertical="center" wrapText="1"/>
    </xf>
    <xf numFmtId="37" fontId="4" fillId="0" borderId="0" xfId="1" applyNumberFormat="1" applyFont="1" applyFill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Alignment="1">
      <alignment horizontal="right" vertical="center" wrapText="1"/>
    </xf>
    <xf numFmtId="164" fontId="4" fillId="0" borderId="6" xfId="1" applyNumberFormat="1" applyFont="1" applyFill="1" applyBorder="1" applyAlignment="1">
      <alignment horizontal="right" vertical="center" wrapText="1"/>
    </xf>
    <xf numFmtId="37" fontId="4" fillId="0" borderId="6" xfId="1" applyNumberFormat="1" applyFont="1" applyFill="1" applyBorder="1" applyAlignment="1">
      <alignment vertical="center" wrapText="1"/>
    </xf>
    <xf numFmtId="164" fontId="2" fillId="0" borderId="4" xfId="1" applyNumberFormat="1" applyFont="1" applyFill="1" applyBorder="1" applyAlignment="1">
      <alignment horizontal="right" vertical="center" wrapText="1"/>
    </xf>
    <xf numFmtId="166" fontId="10" fillId="0" borderId="0" xfId="1" applyNumberFormat="1" applyFont="1"/>
    <xf numFmtId="169" fontId="11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center" vertical="center" wrapText="1"/>
    </xf>
    <xf numFmtId="166" fontId="2" fillId="0" borderId="6" xfId="1" applyNumberFormat="1" applyFont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wrapText="1"/>
    </xf>
    <xf numFmtId="164" fontId="2" fillId="0" borderId="5" xfId="1" applyNumberFormat="1" applyFont="1" applyFill="1" applyBorder="1" applyAlignment="1">
      <alignment vertical="center" wrapText="1"/>
    </xf>
    <xf numFmtId="166" fontId="4" fillId="0" borderId="0" xfId="0" applyNumberFormat="1" applyFont="1" applyFill="1"/>
    <xf numFmtId="164" fontId="4" fillId="0" borderId="0" xfId="1" applyNumberFormat="1" applyFont="1" applyFill="1" applyBorder="1"/>
    <xf numFmtId="166" fontId="4" fillId="0" borderId="0" xfId="1" applyNumberFormat="1" applyFont="1" applyFill="1" applyBorder="1"/>
    <xf numFmtId="165" fontId="4" fillId="0" borderId="0" xfId="1" applyNumberFormat="1" applyFont="1" applyFill="1" applyBorder="1"/>
    <xf numFmtId="166" fontId="4" fillId="0" borderId="0" xfId="1" applyNumberFormat="1" applyFont="1" applyBorder="1"/>
    <xf numFmtId="0" fontId="2" fillId="3" borderId="0" xfId="0" applyFont="1" applyFill="1"/>
    <xf numFmtId="166" fontId="2" fillId="0" borderId="6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 1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6;&#1072;&#1073;&#1086;&#1090;&#1072;/&#1047;&#1054;&#1051;&#1054;&#1058;&#1054;/&#1054;&#1090;&#1095;&#1077;&#1090;&#1099;%20&#1050;&#1040;&#1057;&#1045;%201%20&#1082;&#1074;&#1072;&#1088;&#1090;&#1072;&#1083;%202022/1Q2022%20KMGold.cons%20(%20non%20audit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(pl)"/>
      <sheetName val="BS"/>
      <sheetName val="СF"/>
      <sheetName val="SE"/>
      <sheetName val="Disclosure"/>
      <sheetName val="CFWork1"/>
      <sheetName val="FA"/>
      <sheetName val="2"/>
      <sheetName val="(cf)"/>
      <sheetName val="pl1Q21"/>
      <sheetName val="cf 1 Q21"/>
      <sheetName val="(se)"/>
      <sheetName val="SEaudit"/>
      <sheetName val="TB for FS"/>
      <sheetName val="FYBS2019"/>
      <sheetName val="BSfromAuditors"/>
      <sheetName val="Лист2"/>
      <sheetName val="CFWork"/>
      <sheetName val="BUM"/>
      <sheetName val="MYR"/>
      <sheetName val="MG"/>
      <sheetName val="cffy"/>
      <sheetName val="KTM"/>
      <sheetName val="KMG"/>
      <sheetName val="ADY"/>
      <sheetName val="1 AJE"/>
      <sheetName val="4AJE"/>
      <sheetName val="6AJE"/>
      <sheetName val="7AJE"/>
      <sheetName val="5AJE"/>
      <sheetName val="3AJE"/>
    </sheetNames>
    <sheetDataSet>
      <sheetData sheetId="0" refreshError="1"/>
      <sheetData sheetId="1" refreshError="1"/>
      <sheetData sheetId="2">
        <row r="1">
          <cell r="C1" t="str">
            <v>3 месяца 2022</v>
          </cell>
          <cell r="D1" t="str">
            <v xml:space="preserve"> 3 месяца 2021</v>
          </cell>
        </row>
      </sheetData>
      <sheetData sheetId="3" refreshError="1"/>
      <sheetData sheetId="4">
        <row r="22">
          <cell r="C22">
            <v>49195.567529999971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C31" sqref="C31:D31"/>
    </sheetView>
  </sheetViews>
  <sheetFormatPr defaultColWidth="9.140625" defaultRowHeight="15" x14ac:dyDescent="0.3"/>
  <cols>
    <col min="1" max="1" width="56.5703125" style="4" customWidth="1"/>
    <col min="2" max="2" width="11.42578125" style="4" customWidth="1"/>
    <col min="3" max="4" width="18.5703125" style="35" customWidth="1"/>
    <col min="5" max="5" width="12.42578125" style="4" bestFit="1" customWidth="1"/>
    <col min="6" max="6" width="9.140625" style="4" customWidth="1"/>
    <col min="7" max="16384" width="9.140625" style="4"/>
  </cols>
  <sheetData>
    <row r="1" spans="1:4" x14ac:dyDescent="0.3">
      <c r="A1" s="37" t="s">
        <v>29</v>
      </c>
    </row>
    <row r="2" spans="1:4" x14ac:dyDescent="0.3">
      <c r="A2" s="37"/>
    </row>
    <row r="3" spans="1:4" x14ac:dyDescent="0.3">
      <c r="A3" s="1" t="s">
        <v>73</v>
      </c>
      <c r="B3" s="2" t="s">
        <v>0</v>
      </c>
      <c r="C3" s="3" t="s">
        <v>1</v>
      </c>
      <c r="D3" s="3" t="s">
        <v>2</v>
      </c>
    </row>
    <row r="4" spans="1:4" x14ac:dyDescent="0.3">
      <c r="A4" s="1"/>
      <c r="B4" s="2"/>
      <c r="C4" s="5"/>
      <c r="D4" s="5"/>
    </row>
    <row r="5" spans="1:4" x14ac:dyDescent="0.3">
      <c r="A5" s="1" t="s">
        <v>3</v>
      </c>
      <c r="B5" s="2"/>
      <c r="C5" s="6"/>
      <c r="D5" s="7"/>
    </row>
    <row r="6" spans="1:4" x14ac:dyDescent="0.3">
      <c r="A6" s="8" t="s">
        <v>4</v>
      </c>
      <c r="B6" s="38">
        <v>5</v>
      </c>
      <c r="C6" s="10">
        <v>0</v>
      </c>
      <c r="D6" s="10">
        <v>384619.41519999999</v>
      </c>
    </row>
    <row r="7" spans="1:4" x14ac:dyDescent="0.3">
      <c r="A7" s="8" t="s">
        <v>5</v>
      </c>
      <c r="B7" s="38">
        <v>6</v>
      </c>
      <c r="C7" s="11">
        <v>0</v>
      </c>
      <c r="D7" s="12">
        <v>-309190.92057000002</v>
      </c>
    </row>
    <row r="8" spans="1:4" x14ac:dyDescent="0.3">
      <c r="A8" s="13" t="s">
        <v>6</v>
      </c>
      <c r="B8" s="38"/>
      <c r="C8" s="14">
        <f>SUM(C6:C7)</f>
        <v>0</v>
      </c>
      <c r="D8" s="14">
        <f>SUM(D6:D7)</f>
        <v>75428.494629999972</v>
      </c>
    </row>
    <row r="9" spans="1:4" x14ac:dyDescent="0.3">
      <c r="A9" s="8" t="s">
        <v>7</v>
      </c>
      <c r="B9" s="38">
        <v>7</v>
      </c>
      <c r="C9" s="15">
        <v>-232551.26829999988</v>
      </c>
      <c r="D9" s="10">
        <v>-29641.172860000006</v>
      </c>
    </row>
    <row r="10" spans="1:4" x14ac:dyDescent="0.3">
      <c r="A10" s="8" t="s">
        <v>8</v>
      </c>
      <c r="B10" s="38">
        <v>8</v>
      </c>
      <c r="C10" s="15">
        <v>-40167.009920000004</v>
      </c>
      <c r="D10" s="10">
        <v>-36447.969749999997</v>
      </c>
    </row>
    <row r="11" spans="1:4" x14ac:dyDescent="0.3">
      <c r="A11" s="8" t="s">
        <v>9</v>
      </c>
      <c r="B11" s="9"/>
      <c r="C11" s="11"/>
      <c r="D11" s="12"/>
    </row>
    <row r="12" spans="1:4" x14ac:dyDescent="0.3">
      <c r="A12" s="13" t="s">
        <v>10</v>
      </c>
      <c r="B12" s="9"/>
      <c r="C12" s="14">
        <f>SUM(C8:C11)</f>
        <v>-272718.27821999986</v>
      </c>
      <c r="D12" s="14">
        <f>SUM(D8:D11)</f>
        <v>9339.3520199999693</v>
      </c>
    </row>
    <row r="13" spans="1:4" x14ac:dyDescent="0.3">
      <c r="A13" s="8" t="s">
        <v>11</v>
      </c>
      <c r="B13" s="9"/>
      <c r="C13" s="15">
        <v>0</v>
      </c>
      <c r="D13" s="10"/>
    </row>
    <row r="14" spans="1:4" x14ac:dyDescent="0.3">
      <c r="A14" s="8" t="s">
        <v>12</v>
      </c>
      <c r="B14" s="9"/>
      <c r="C14" s="11">
        <v>-31950.185706164382</v>
      </c>
      <c r="D14" s="12">
        <v>-51193.278404383564</v>
      </c>
    </row>
    <row r="15" spans="1:4" ht="30" x14ac:dyDescent="0.3">
      <c r="A15" s="16" t="s">
        <v>13</v>
      </c>
      <c r="B15" s="9"/>
      <c r="C15" s="14">
        <f>SUM(C12:C14)</f>
        <v>-304668.46392616426</v>
      </c>
      <c r="D15" s="14">
        <f>SUM(D12:D14)</f>
        <v>-41853.926384383594</v>
      </c>
    </row>
    <row r="16" spans="1:4" x14ac:dyDescent="0.3">
      <c r="A16" s="8" t="s">
        <v>14</v>
      </c>
      <c r="B16" s="9"/>
      <c r="C16" s="11">
        <v>0</v>
      </c>
      <c r="D16" s="11">
        <v>0</v>
      </c>
    </row>
    <row r="17" spans="1:5" ht="30.75" thickBot="1" x14ac:dyDescent="0.35">
      <c r="A17" s="16" t="s">
        <v>15</v>
      </c>
      <c r="B17" s="17"/>
      <c r="C17" s="18">
        <f>SUM(C15:C16)</f>
        <v>-304668.46392616426</v>
      </c>
      <c r="D17" s="18">
        <f>SUM(D15:D16)</f>
        <v>-41853.926384383594</v>
      </c>
    </row>
    <row r="18" spans="1:5" ht="15.75" thickTop="1" x14ac:dyDescent="0.3">
      <c r="A18" s="16"/>
      <c r="B18" s="17"/>
      <c r="C18" s="19"/>
      <c r="D18" s="10"/>
    </row>
    <row r="19" spans="1:5" x14ac:dyDescent="0.3">
      <c r="A19" s="20" t="s">
        <v>16</v>
      </c>
      <c r="B19" s="17"/>
      <c r="C19" s="14"/>
      <c r="D19" s="10"/>
    </row>
    <row r="20" spans="1:5" x14ac:dyDescent="0.3">
      <c r="A20" s="8" t="s">
        <v>17</v>
      </c>
      <c r="B20" s="17"/>
      <c r="C20" s="15">
        <v>0</v>
      </c>
      <c r="D20" s="10"/>
    </row>
    <row r="21" spans="1:5" x14ac:dyDescent="0.3">
      <c r="A21" s="8" t="s">
        <v>18</v>
      </c>
      <c r="B21" s="17"/>
      <c r="C21" s="11">
        <v>0</v>
      </c>
      <c r="D21" s="10"/>
    </row>
    <row r="22" spans="1:5" ht="15.75" thickBot="1" x14ac:dyDescent="0.35">
      <c r="A22" s="20" t="s">
        <v>19</v>
      </c>
      <c r="B22" s="17"/>
      <c r="C22" s="18">
        <f>SUM(C20:C21)</f>
        <v>0</v>
      </c>
      <c r="D22" s="18">
        <f>SUM(D20:D21)</f>
        <v>0</v>
      </c>
    </row>
    <row r="23" spans="1:5" ht="30.75" thickTop="1" x14ac:dyDescent="0.3">
      <c r="A23" s="21" t="s">
        <v>20</v>
      </c>
      <c r="B23" s="9"/>
      <c r="C23" s="22">
        <v>0</v>
      </c>
      <c r="D23" s="23"/>
    </row>
    <row r="24" spans="1:5" ht="15.75" thickBot="1" x14ac:dyDescent="0.35">
      <c r="A24" s="13" t="s">
        <v>21</v>
      </c>
      <c r="B24" s="9"/>
      <c r="C24" s="24">
        <f>SUM(C17:C23)</f>
        <v>-304668.46392616426</v>
      </c>
      <c r="D24" s="24">
        <f>D17+D22</f>
        <v>-41853.926384383594</v>
      </c>
    </row>
    <row r="25" spans="1:5" ht="15.75" thickTop="1" x14ac:dyDescent="0.3">
      <c r="A25" s="8" t="s">
        <v>22</v>
      </c>
      <c r="B25" s="9"/>
      <c r="C25" s="25"/>
      <c r="D25" s="10"/>
    </row>
    <row r="26" spans="1:5" x14ac:dyDescent="0.3">
      <c r="A26" s="8" t="s">
        <v>23</v>
      </c>
      <c r="B26" s="9"/>
      <c r="C26" s="15">
        <f>C24-C27</f>
        <v>-304564.32642616425</v>
      </c>
      <c r="D26" s="10">
        <v>-41696.239784383593</v>
      </c>
    </row>
    <row r="27" spans="1:5" x14ac:dyDescent="0.3">
      <c r="A27" s="8" t="s">
        <v>24</v>
      </c>
      <c r="B27" s="9"/>
      <c r="C27" s="11">
        <v>-104.1375</v>
      </c>
      <c r="D27" s="10">
        <v>-157.68659999999997</v>
      </c>
    </row>
    <row r="28" spans="1:5" ht="15.75" thickBot="1" x14ac:dyDescent="0.35">
      <c r="A28" s="8"/>
      <c r="B28" s="26"/>
      <c r="C28" s="27">
        <f>SUM(C26:C27)</f>
        <v>-304668.46392616426</v>
      </c>
      <c r="D28" s="27">
        <f>D24</f>
        <v>-41853.926384383594</v>
      </c>
    </row>
    <row r="29" spans="1:5" ht="15.75" thickTop="1" x14ac:dyDescent="0.3">
      <c r="A29" s="8"/>
      <c r="B29" s="26"/>
      <c r="C29" s="28"/>
      <c r="D29" s="28"/>
    </row>
    <row r="30" spans="1:5" x14ac:dyDescent="0.3">
      <c r="A30" s="1" t="s">
        <v>25</v>
      </c>
      <c r="B30" s="29"/>
      <c r="C30" s="30"/>
      <c r="D30" s="30"/>
    </row>
    <row r="31" spans="1:5" x14ac:dyDescent="0.3">
      <c r="A31" s="31" t="s">
        <v>26</v>
      </c>
      <c r="B31" s="29"/>
      <c r="C31" s="32">
        <f>C26/32000</f>
        <v>-9.517635200817633</v>
      </c>
      <c r="D31" s="32">
        <f>D26/32000-0.01</f>
        <v>-1.3130074932619873</v>
      </c>
      <c r="E31" s="4" t="s">
        <v>27</v>
      </c>
    </row>
    <row r="32" spans="1:5" x14ac:dyDescent="0.3">
      <c r="A32" s="31" t="s">
        <v>28</v>
      </c>
      <c r="B32" s="29"/>
      <c r="C32" s="32">
        <f>C31</f>
        <v>-9.517635200817633</v>
      </c>
      <c r="D32" s="32">
        <f>D31</f>
        <v>-1.3130074932619873</v>
      </c>
    </row>
    <row r="33" spans="1:5" x14ac:dyDescent="0.3">
      <c r="A33" s="1"/>
      <c r="B33" s="29"/>
      <c r="C33" s="33"/>
      <c r="D33" s="33"/>
    </row>
    <row r="36" spans="1:5" x14ac:dyDescent="0.3">
      <c r="C36" s="34"/>
      <c r="D36" s="34"/>
      <c r="E36" s="35"/>
    </row>
    <row r="37" spans="1:5" x14ac:dyDescent="0.3">
      <c r="E37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31" workbookViewId="0">
      <selection activeCell="D47" sqref="D47"/>
    </sheetView>
  </sheetViews>
  <sheetFormatPr defaultColWidth="24.42578125" defaultRowHeight="15" x14ac:dyDescent="0.3"/>
  <cols>
    <col min="1" max="1" width="60.28515625" style="4" bestFit="1" customWidth="1"/>
    <col min="2" max="2" width="11.42578125" style="4" customWidth="1"/>
    <col min="3" max="3" width="17.28515625" style="35" customWidth="1"/>
    <col min="4" max="4" width="17.28515625" style="71" customWidth="1"/>
    <col min="5" max="16384" width="24.42578125" style="4"/>
  </cols>
  <sheetData>
    <row r="1" spans="1:5" x14ac:dyDescent="0.3">
      <c r="A1" s="37" t="s">
        <v>72</v>
      </c>
    </row>
    <row r="3" spans="1:5" x14ac:dyDescent="0.3">
      <c r="A3" s="1" t="s">
        <v>73</v>
      </c>
      <c r="B3" s="39" t="s">
        <v>30</v>
      </c>
      <c r="C3" s="40" t="s">
        <v>31</v>
      </c>
      <c r="D3" s="40" t="s">
        <v>32</v>
      </c>
    </row>
    <row r="4" spans="1:5" x14ac:dyDescent="0.3">
      <c r="A4" s="41"/>
      <c r="B4" s="42"/>
      <c r="C4" s="43"/>
      <c r="D4" s="43"/>
    </row>
    <row r="5" spans="1:5" x14ac:dyDescent="0.3">
      <c r="A5" s="44" t="s">
        <v>33</v>
      </c>
      <c r="B5" s="41"/>
      <c r="C5" s="41"/>
      <c r="D5" s="41"/>
    </row>
    <row r="6" spans="1:5" x14ac:dyDescent="0.3">
      <c r="A6" s="44" t="s">
        <v>34</v>
      </c>
      <c r="B6" s="41"/>
      <c r="C6" s="45"/>
      <c r="D6" s="45"/>
    </row>
    <row r="7" spans="1:5" x14ac:dyDescent="0.3">
      <c r="A7" s="46" t="s">
        <v>35</v>
      </c>
      <c r="B7" s="38">
        <v>9</v>
      </c>
      <c r="C7" s="47">
        <v>595302.71969000006</v>
      </c>
      <c r="D7" s="48">
        <v>669774</v>
      </c>
    </row>
    <row r="8" spans="1:5" x14ac:dyDescent="0.3">
      <c r="A8" s="46" t="s">
        <v>36</v>
      </c>
      <c r="B8" s="38">
        <v>10</v>
      </c>
      <c r="C8" s="47">
        <v>818813.38125999994</v>
      </c>
      <c r="D8" s="48">
        <v>601020</v>
      </c>
      <c r="E8" s="49"/>
    </row>
    <row r="9" spans="1:5" x14ac:dyDescent="0.3">
      <c r="A9" s="46" t="s">
        <v>37</v>
      </c>
      <c r="B9" s="38">
        <v>11</v>
      </c>
      <c r="C9" s="47">
        <v>148.27374</v>
      </c>
      <c r="D9" s="48">
        <v>151</v>
      </c>
    </row>
    <row r="10" spans="1:5" x14ac:dyDescent="0.3">
      <c r="A10" s="46" t="s">
        <v>38</v>
      </c>
      <c r="B10" s="38"/>
      <c r="C10" s="50"/>
      <c r="D10" s="48"/>
    </row>
    <row r="11" spans="1:5" x14ac:dyDescent="0.3">
      <c r="A11" s="46" t="str">
        <f>'[1]BS from BDO'!B8</f>
        <v>Займы выданные</v>
      </c>
      <c r="B11" s="38">
        <v>14</v>
      </c>
      <c r="C11" s="50"/>
      <c r="D11" s="48"/>
    </row>
    <row r="12" spans="1:5" x14ac:dyDescent="0.3">
      <c r="A12" s="46" t="s">
        <v>39</v>
      </c>
      <c r="B12" s="38"/>
      <c r="C12" s="50"/>
      <c r="D12" s="48"/>
    </row>
    <row r="13" spans="1:5" x14ac:dyDescent="0.3">
      <c r="A13" s="46" t="s">
        <v>38</v>
      </c>
      <c r="B13" s="38"/>
      <c r="C13" s="50"/>
      <c r="D13" s="48"/>
    </row>
    <row r="14" spans="1:5" x14ac:dyDescent="0.3">
      <c r="A14" s="46" t="str">
        <f>'[1]BS from BDO'!B10</f>
        <v>Денежные средства ограниченные в использовании</v>
      </c>
      <c r="B14" s="38">
        <v>16</v>
      </c>
      <c r="C14" s="47">
        <v>6589</v>
      </c>
      <c r="D14" s="48">
        <v>6589</v>
      </c>
    </row>
    <row r="15" spans="1:5" x14ac:dyDescent="0.3">
      <c r="A15" s="46" t="str">
        <f>'[1]BS from BDO'!B11</f>
        <v>Авансы выданные и прочие долгосрочные активы</v>
      </c>
      <c r="B15" s="38">
        <v>15</v>
      </c>
      <c r="C15" s="47">
        <v>454693</v>
      </c>
      <c r="D15" s="48">
        <v>454693</v>
      </c>
    </row>
    <row r="16" spans="1:5" ht="15.75" thickBot="1" x14ac:dyDescent="0.35">
      <c r="A16" s="44" t="s">
        <v>40</v>
      </c>
      <c r="B16" s="38"/>
      <c r="C16" s="51">
        <f>SUM(C7:C15)</f>
        <v>1875546.37469</v>
      </c>
      <c r="D16" s="51">
        <f>SUM(D7:D15)</f>
        <v>1732227</v>
      </c>
    </row>
    <row r="17" spans="1:6" ht="15.75" thickTop="1" x14ac:dyDescent="0.3">
      <c r="A17" s="44" t="s">
        <v>41</v>
      </c>
      <c r="B17" s="38"/>
      <c r="C17" s="52"/>
      <c r="D17" s="52"/>
    </row>
    <row r="18" spans="1:6" x14ac:dyDescent="0.3">
      <c r="A18" s="46" t="s">
        <v>42</v>
      </c>
      <c r="B18" s="38">
        <v>12</v>
      </c>
      <c r="C18" s="47">
        <v>204015.60656000001</v>
      </c>
      <c r="D18" s="48">
        <v>227759</v>
      </c>
    </row>
    <row r="19" spans="1:6" x14ac:dyDescent="0.3">
      <c r="A19" s="46" t="s">
        <v>43</v>
      </c>
      <c r="B19" s="38">
        <v>13</v>
      </c>
      <c r="C19" s="47">
        <v>121592.01591000002</v>
      </c>
      <c r="D19" s="48">
        <v>124483</v>
      </c>
    </row>
    <row r="20" spans="1:6" x14ac:dyDescent="0.3">
      <c r="A20" s="46" t="s">
        <v>44</v>
      </c>
      <c r="B20" s="38"/>
      <c r="C20" s="50"/>
      <c r="D20" s="48"/>
    </row>
    <row r="21" spans="1:6" x14ac:dyDescent="0.3">
      <c r="A21" s="46" t="s">
        <v>45</v>
      </c>
      <c r="B21" s="38">
        <v>14</v>
      </c>
      <c r="C21" s="47">
        <v>76169.631480000011</v>
      </c>
      <c r="D21" s="48">
        <v>122120</v>
      </c>
      <c r="F21" s="53"/>
    </row>
    <row r="22" spans="1:6" x14ac:dyDescent="0.3">
      <c r="A22" s="46" t="s">
        <v>46</v>
      </c>
      <c r="B22" s="38"/>
      <c r="C22" s="47"/>
      <c r="D22" s="48"/>
    </row>
    <row r="23" spans="1:6" x14ac:dyDescent="0.3">
      <c r="A23" s="46" t="s">
        <v>47</v>
      </c>
      <c r="B23" s="38"/>
      <c r="C23" s="54">
        <v>10216.683209999997</v>
      </c>
      <c r="D23" s="48"/>
    </row>
    <row r="24" spans="1:6" x14ac:dyDescent="0.3">
      <c r="A24" s="46" t="s">
        <v>48</v>
      </c>
      <c r="B24" s="38">
        <v>16</v>
      </c>
      <c r="C24" s="47">
        <v>49195.567529999971</v>
      </c>
      <c r="D24" s="48">
        <v>20458</v>
      </c>
    </row>
    <row r="25" spans="1:6" ht="15.75" thickBot="1" x14ac:dyDescent="0.35">
      <c r="A25" s="44" t="s">
        <v>49</v>
      </c>
      <c r="B25" s="38"/>
      <c r="C25" s="55">
        <f>SUM(C18:C24)</f>
        <v>461189.50468999997</v>
      </c>
      <c r="D25" s="55">
        <f>SUM(D18:D24)</f>
        <v>494820</v>
      </c>
    </row>
    <row r="26" spans="1:6" ht="16.5" thickTop="1" thickBot="1" x14ac:dyDescent="0.35">
      <c r="A26" s="46" t="s">
        <v>50</v>
      </c>
      <c r="B26" s="38"/>
      <c r="C26" s="56"/>
      <c r="D26" s="56"/>
    </row>
    <row r="27" spans="1:6" ht="16.5" thickTop="1" thickBot="1" x14ac:dyDescent="0.35">
      <c r="A27" s="44" t="s">
        <v>51</v>
      </c>
      <c r="B27" s="38"/>
      <c r="C27" s="56">
        <f>C26+C25+C16</f>
        <v>2336735.8793799998</v>
      </c>
      <c r="D27" s="56">
        <f>D26+D25+D16</f>
        <v>2227047</v>
      </c>
    </row>
    <row r="28" spans="1:6" ht="15.75" thickTop="1" x14ac:dyDescent="0.3">
      <c r="A28" s="44"/>
      <c r="B28" s="38"/>
      <c r="C28" s="57"/>
      <c r="D28" s="57"/>
    </row>
    <row r="29" spans="1:6" x14ac:dyDescent="0.3">
      <c r="A29" s="44"/>
      <c r="B29" s="38"/>
      <c r="C29" s="57"/>
      <c r="D29" s="57"/>
    </row>
    <row r="30" spans="1:6" x14ac:dyDescent="0.3">
      <c r="A30" s="44" t="s">
        <v>52</v>
      </c>
      <c r="B30" s="38"/>
      <c r="C30" s="52"/>
      <c r="D30" s="52"/>
    </row>
    <row r="31" spans="1:6" x14ac:dyDescent="0.3">
      <c r="A31" s="44" t="s">
        <v>53</v>
      </c>
      <c r="B31" s="38"/>
      <c r="C31" s="52"/>
      <c r="D31" s="52"/>
      <c r="E31" s="58"/>
    </row>
    <row r="32" spans="1:6" x14ac:dyDescent="0.3">
      <c r="A32" s="46" t="s">
        <v>54</v>
      </c>
      <c r="B32" s="38">
        <v>17</v>
      </c>
      <c r="C32" s="47">
        <v>48560</v>
      </c>
      <c r="D32" s="52">
        <v>48560</v>
      </c>
      <c r="E32" s="58"/>
    </row>
    <row r="33" spans="1:7" x14ac:dyDescent="0.3">
      <c r="A33" s="46" t="s">
        <v>55</v>
      </c>
      <c r="B33" s="38"/>
      <c r="C33" s="50"/>
      <c r="D33" s="48"/>
      <c r="E33" s="58"/>
    </row>
    <row r="34" spans="1:7" x14ac:dyDescent="0.3">
      <c r="A34" s="46" t="s">
        <v>56</v>
      </c>
      <c r="B34" s="38"/>
      <c r="C34" s="59">
        <v>-4433858.3264261642</v>
      </c>
      <c r="D34" s="52">
        <v>-4129294</v>
      </c>
      <c r="E34" s="58"/>
      <c r="F34" s="60"/>
      <c r="G34" s="60"/>
    </row>
    <row r="35" spans="1:7" ht="30" x14ac:dyDescent="0.3">
      <c r="A35" s="44" t="s">
        <v>57</v>
      </c>
      <c r="B35" s="38"/>
      <c r="C35" s="61">
        <f>SUM(C32:C34)</f>
        <v>-4385298.3264261642</v>
      </c>
      <c r="D35" s="61">
        <f>SUM(D32:D34)</f>
        <v>-4080734</v>
      </c>
      <c r="E35" s="58"/>
    </row>
    <row r="36" spans="1:7" x14ac:dyDescent="0.3">
      <c r="A36" s="46" t="s">
        <v>24</v>
      </c>
      <c r="B36" s="38"/>
      <c r="C36" s="59">
        <v>7043.1475</v>
      </c>
      <c r="D36" s="59">
        <v>7147</v>
      </c>
      <c r="E36" s="58"/>
    </row>
    <row r="37" spans="1:7" x14ac:dyDescent="0.3">
      <c r="A37" s="44" t="s">
        <v>58</v>
      </c>
      <c r="B37" s="38"/>
      <c r="C37" s="62">
        <f>SUM(C35:C36)</f>
        <v>-4378255.1789261643</v>
      </c>
      <c r="D37" s="62">
        <f>SUM(D35:D36)</f>
        <v>-4073587</v>
      </c>
    </row>
    <row r="38" spans="1:7" x14ac:dyDescent="0.3">
      <c r="A38" s="44" t="s">
        <v>59</v>
      </c>
      <c r="B38" s="38"/>
      <c r="C38" s="52"/>
      <c r="D38" s="52"/>
    </row>
    <row r="39" spans="1:7" x14ac:dyDescent="0.3">
      <c r="A39" s="46" t="s">
        <v>60</v>
      </c>
      <c r="B39" s="9"/>
      <c r="C39" s="47"/>
      <c r="D39" s="47"/>
      <c r="E39" s="35"/>
    </row>
    <row r="40" spans="1:7" x14ac:dyDescent="0.3">
      <c r="A40" s="63" t="s">
        <v>61</v>
      </c>
      <c r="B40" s="9"/>
      <c r="C40" s="47"/>
      <c r="D40" s="50"/>
      <c r="E40" s="35"/>
    </row>
    <row r="41" spans="1:7" x14ac:dyDescent="0.3">
      <c r="A41" s="46" t="s">
        <v>62</v>
      </c>
      <c r="B41" s="38"/>
      <c r="C41" s="50">
        <v>0</v>
      </c>
      <c r="D41" s="47"/>
    </row>
    <row r="42" spans="1:7" ht="15.75" thickBot="1" x14ac:dyDescent="0.35">
      <c r="A42" s="44" t="s">
        <v>63</v>
      </c>
      <c r="B42" s="38"/>
      <c r="C42" s="64">
        <f>SUM(C39:C41)</f>
        <v>0</v>
      </c>
      <c r="D42" s="64">
        <f>SUM(D39:D41)</f>
        <v>0</v>
      </c>
    </row>
    <row r="43" spans="1:7" ht="15.75" thickTop="1" x14ac:dyDescent="0.3">
      <c r="A43" s="44" t="s">
        <v>64</v>
      </c>
      <c r="B43" s="38"/>
      <c r="C43" s="65"/>
      <c r="D43" s="52"/>
    </row>
    <row r="44" spans="1:7" x14ac:dyDescent="0.3">
      <c r="A44" s="46" t="s">
        <v>65</v>
      </c>
      <c r="B44" s="38"/>
      <c r="C44" s="47">
        <v>532397.01939000003</v>
      </c>
      <c r="D44" s="48">
        <v>527712</v>
      </c>
    </row>
    <row r="45" spans="1:7" x14ac:dyDescent="0.3">
      <c r="A45" s="46" t="s">
        <v>66</v>
      </c>
      <c r="B45" s="38"/>
      <c r="C45" s="50"/>
      <c r="D45" s="48"/>
    </row>
    <row r="46" spans="1:7" x14ac:dyDescent="0.3">
      <c r="A46" s="46" t="s">
        <v>60</v>
      </c>
      <c r="B46" s="9"/>
      <c r="C46" s="47">
        <v>4707682.6686000004</v>
      </c>
      <c r="D46" s="48">
        <v>4403316</v>
      </c>
    </row>
    <row r="47" spans="1:7" x14ac:dyDescent="0.3">
      <c r="A47" s="46" t="s">
        <v>67</v>
      </c>
      <c r="B47" s="9"/>
      <c r="C47" s="47">
        <v>1384855.2212961644</v>
      </c>
      <c r="D47" s="48">
        <v>1333562</v>
      </c>
    </row>
    <row r="48" spans="1:7" x14ac:dyDescent="0.3">
      <c r="A48" s="46" t="s">
        <v>61</v>
      </c>
      <c r="B48" s="9"/>
      <c r="C48" s="47">
        <v>90056.149020000012</v>
      </c>
      <c r="D48" s="48">
        <v>36044</v>
      </c>
    </row>
    <row r="49" spans="1:4" ht="15.75" thickBot="1" x14ac:dyDescent="0.35">
      <c r="A49" s="44" t="s">
        <v>68</v>
      </c>
      <c r="B49" s="38"/>
      <c r="C49" s="55">
        <f>SUM(C44:C48)</f>
        <v>6714991.058306165</v>
      </c>
      <c r="D49" s="55">
        <f>SUM(D44:D48)</f>
        <v>6300634</v>
      </c>
    </row>
    <row r="50" spans="1:4" ht="16.5" thickTop="1" thickBot="1" x14ac:dyDescent="0.35">
      <c r="A50" s="44" t="s">
        <v>69</v>
      </c>
      <c r="B50" s="38"/>
      <c r="C50" s="56">
        <f>C42+C49</f>
        <v>6714991.058306165</v>
      </c>
      <c r="D50" s="56">
        <f>D42+D49</f>
        <v>6300634</v>
      </c>
    </row>
    <row r="51" spans="1:4" ht="16.5" thickTop="1" thickBot="1" x14ac:dyDescent="0.35">
      <c r="A51" s="44" t="s">
        <v>70</v>
      </c>
      <c r="B51" s="38"/>
      <c r="C51" s="56">
        <f>C50+C37</f>
        <v>2336735.8793800008</v>
      </c>
      <c r="D51" s="56">
        <f>D50+D37</f>
        <v>2227047</v>
      </c>
    </row>
    <row r="52" spans="1:4" ht="15.75" thickTop="1" x14ac:dyDescent="0.3">
      <c r="C52" s="66">
        <f>C27-C51</f>
        <v>0</v>
      </c>
      <c r="D52" s="67">
        <f>D27-D51</f>
        <v>0</v>
      </c>
    </row>
    <row r="53" spans="1:4" x14ac:dyDescent="0.3">
      <c r="A53" s="4" t="s">
        <v>71</v>
      </c>
      <c r="C53" s="68">
        <f>(C37-C9)/32000</f>
        <v>-136.82510789581764</v>
      </c>
      <c r="D53" s="68">
        <f>(D37-D9)/32000+0.01</f>
        <v>-127.29431249999999</v>
      </c>
    </row>
    <row r="54" spans="1:4" x14ac:dyDescent="0.3">
      <c r="C54" s="69"/>
      <c r="D54" s="69"/>
    </row>
    <row r="55" spans="1:4" x14ac:dyDescent="0.3">
      <c r="C55" s="70"/>
      <c r="D55" s="70"/>
    </row>
    <row r="56" spans="1:4" x14ac:dyDescent="0.3">
      <c r="C56" s="34"/>
    </row>
    <row r="57" spans="1:4" x14ac:dyDescent="0.3">
      <c r="D57" s="35"/>
    </row>
    <row r="58" spans="1:4" x14ac:dyDescent="0.3">
      <c r="D58" s="35"/>
    </row>
    <row r="59" spans="1:4" x14ac:dyDescent="0.3">
      <c r="D59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D7" sqref="D7"/>
    </sheetView>
  </sheetViews>
  <sheetFormatPr defaultColWidth="9.140625" defaultRowHeight="15" x14ac:dyDescent="0.3"/>
  <cols>
    <col min="1" max="1" width="56.5703125" style="4" customWidth="1"/>
    <col min="2" max="2" width="12.42578125" style="4" customWidth="1"/>
    <col min="3" max="4" width="16.5703125" style="35" customWidth="1"/>
    <col min="5" max="16384" width="9.140625" style="4"/>
  </cols>
  <sheetData>
    <row r="1" spans="1:7" x14ac:dyDescent="0.3">
      <c r="A1" s="37" t="s">
        <v>109</v>
      </c>
    </row>
    <row r="2" spans="1:7" x14ac:dyDescent="0.3">
      <c r="B2" s="37" t="s">
        <v>110</v>
      </c>
    </row>
    <row r="3" spans="1:7" ht="30" x14ac:dyDescent="0.3">
      <c r="A3" s="1" t="s">
        <v>73</v>
      </c>
      <c r="B3" s="72" t="s">
        <v>74</v>
      </c>
      <c r="C3" s="3" t="str">
        <f>[2]PL!C1</f>
        <v>3 месяца 2022</v>
      </c>
      <c r="D3" s="3" t="str">
        <f>[2]PL!D1</f>
        <v xml:space="preserve"> 3 месяца 2021</v>
      </c>
    </row>
    <row r="4" spans="1:7" x14ac:dyDescent="0.3">
      <c r="A4" s="1"/>
      <c r="B4" s="72"/>
      <c r="C4" s="73"/>
      <c r="D4" s="73"/>
    </row>
    <row r="5" spans="1:7" x14ac:dyDescent="0.3">
      <c r="A5" s="1" t="s">
        <v>75</v>
      </c>
      <c r="B5" s="29"/>
      <c r="C5" s="74"/>
      <c r="D5" s="74"/>
    </row>
    <row r="6" spans="1:7" x14ac:dyDescent="0.3">
      <c r="A6" s="31" t="s">
        <v>76</v>
      </c>
      <c r="B6" s="29"/>
      <c r="C6" s="75">
        <v>15000</v>
      </c>
      <c r="D6" s="76">
        <v>214904.56093000001</v>
      </c>
      <c r="E6" s="77"/>
    </row>
    <row r="7" spans="1:7" x14ac:dyDescent="0.3">
      <c r="A7" s="31" t="s">
        <v>77</v>
      </c>
      <c r="B7" s="29"/>
      <c r="C7" s="78">
        <v>58710.518020000003</v>
      </c>
      <c r="D7" s="76"/>
    </row>
    <row r="8" spans="1:7" x14ac:dyDescent="0.3">
      <c r="A8" s="31" t="s">
        <v>78</v>
      </c>
      <c r="B8" s="29"/>
      <c r="C8" s="75"/>
      <c r="D8" s="76"/>
    </row>
    <row r="9" spans="1:7" x14ac:dyDescent="0.3">
      <c r="A9" s="31" t="s">
        <v>79</v>
      </c>
      <c r="B9" s="29"/>
      <c r="C9" s="75">
        <v>19249.65341000001</v>
      </c>
      <c r="D9" s="76">
        <v>82001.29161</v>
      </c>
    </row>
    <row r="10" spans="1:7" x14ac:dyDescent="0.3">
      <c r="A10" s="31" t="s">
        <v>80</v>
      </c>
      <c r="B10" s="29"/>
      <c r="C10" s="79">
        <v>-124.02288</v>
      </c>
      <c r="D10" s="80">
        <v>-44561.332000000002</v>
      </c>
    </row>
    <row r="11" spans="1:7" x14ac:dyDescent="0.3">
      <c r="A11" s="31" t="s">
        <v>81</v>
      </c>
      <c r="B11" s="29"/>
      <c r="C11" s="79">
        <v>-40327.764320000002</v>
      </c>
      <c r="D11" s="80">
        <v>-111895.11717</v>
      </c>
    </row>
    <row r="12" spans="1:7" x14ac:dyDescent="0.3">
      <c r="A12" s="31" t="s">
        <v>82</v>
      </c>
      <c r="B12" s="29"/>
      <c r="C12" s="81">
        <v>-70893.119519999993</v>
      </c>
      <c r="D12" s="80">
        <v>-161995.74773000003</v>
      </c>
    </row>
    <row r="13" spans="1:7" x14ac:dyDescent="0.3">
      <c r="A13" s="31" t="s">
        <v>83</v>
      </c>
      <c r="B13" s="29"/>
      <c r="C13" s="81">
        <v>-10185.4234</v>
      </c>
      <c r="D13" s="80">
        <v>-68028.000319999992</v>
      </c>
    </row>
    <row r="14" spans="1:7" x14ac:dyDescent="0.3">
      <c r="A14" s="31" t="s">
        <v>84</v>
      </c>
      <c r="B14" s="29"/>
      <c r="C14" s="79"/>
      <c r="D14" s="80"/>
      <c r="G14" s="82"/>
    </row>
    <row r="15" spans="1:7" x14ac:dyDescent="0.3">
      <c r="A15" s="31" t="s">
        <v>85</v>
      </c>
      <c r="B15" s="29"/>
      <c r="C15" s="80"/>
      <c r="D15" s="80">
        <v>-1542.1681700000001</v>
      </c>
    </row>
    <row r="16" spans="1:7" ht="15.75" thickBot="1" x14ac:dyDescent="0.35">
      <c r="A16" s="31"/>
      <c r="B16" s="29"/>
      <c r="C16" s="83"/>
      <c r="D16" s="84"/>
    </row>
    <row r="17" spans="1:4" ht="30.75" thickBot="1" x14ac:dyDescent="0.35">
      <c r="A17" s="1" t="s">
        <v>86</v>
      </c>
      <c r="B17" s="29"/>
      <c r="C17" s="85">
        <f>SUM(C6:C16)</f>
        <v>-28570.158689999982</v>
      </c>
      <c r="D17" s="85">
        <f>SUM(D6:D16)</f>
        <v>-91116.512850000014</v>
      </c>
    </row>
    <row r="18" spans="1:4" x14ac:dyDescent="0.3">
      <c r="A18" s="31"/>
      <c r="B18" s="29"/>
      <c r="C18" s="86"/>
      <c r="D18" s="76"/>
    </row>
    <row r="19" spans="1:4" x14ac:dyDescent="0.3">
      <c r="A19" s="1" t="s">
        <v>87</v>
      </c>
      <c r="B19" s="29"/>
      <c r="C19" s="87"/>
      <c r="D19" s="88"/>
    </row>
    <row r="20" spans="1:4" x14ac:dyDescent="0.3">
      <c r="A20" s="31" t="s">
        <v>88</v>
      </c>
      <c r="B20" s="29"/>
      <c r="C20" s="86"/>
      <c r="D20" s="76"/>
    </row>
    <row r="21" spans="1:4" x14ac:dyDescent="0.3">
      <c r="A21" s="31" t="s">
        <v>89</v>
      </c>
      <c r="B21" s="29"/>
      <c r="C21" s="86"/>
      <c r="D21" s="76"/>
    </row>
    <row r="22" spans="1:4" x14ac:dyDescent="0.3">
      <c r="A22" s="31" t="s">
        <v>90</v>
      </c>
      <c r="B22" s="29"/>
      <c r="C22" s="86"/>
      <c r="D22" s="76"/>
    </row>
    <row r="23" spans="1:4" x14ac:dyDescent="0.3">
      <c r="A23" s="31" t="s">
        <v>91</v>
      </c>
      <c r="B23" s="29"/>
      <c r="C23" s="86"/>
      <c r="D23" s="76"/>
    </row>
    <row r="24" spans="1:4" x14ac:dyDescent="0.3">
      <c r="A24" s="31" t="s">
        <v>92</v>
      </c>
      <c r="B24" s="29"/>
      <c r="C24" s="86"/>
      <c r="D24" s="76"/>
    </row>
    <row r="25" spans="1:4" x14ac:dyDescent="0.3">
      <c r="A25" s="31" t="s">
        <v>93</v>
      </c>
      <c r="B25" s="29"/>
      <c r="C25" s="86"/>
      <c r="D25" s="30"/>
    </row>
    <row r="26" spans="1:4" x14ac:dyDescent="0.3">
      <c r="A26" s="31" t="s">
        <v>94</v>
      </c>
      <c r="B26" s="29"/>
      <c r="C26" s="86"/>
      <c r="D26" s="30"/>
    </row>
    <row r="27" spans="1:4" x14ac:dyDescent="0.3">
      <c r="A27" s="31" t="s">
        <v>95</v>
      </c>
      <c r="B27" s="29"/>
      <c r="C27" s="86"/>
      <c r="D27" s="76"/>
    </row>
    <row r="28" spans="1:4" ht="15.75" thickBot="1" x14ac:dyDescent="0.35">
      <c r="A28" s="31" t="s">
        <v>96</v>
      </c>
      <c r="B28" s="29"/>
      <c r="C28" s="86"/>
      <c r="D28" s="76"/>
    </row>
    <row r="29" spans="1:4" ht="30.75" thickBot="1" x14ac:dyDescent="0.35">
      <c r="A29" s="1" t="s">
        <v>97</v>
      </c>
      <c r="B29" s="29"/>
      <c r="C29" s="89">
        <f>SUM(C20:C28)</f>
        <v>0</v>
      </c>
      <c r="D29" s="90">
        <f>SUM(D20:D28)</f>
        <v>0</v>
      </c>
    </row>
    <row r="30" spans="1:4" x14ac:dyDescent="0.3">
      <c r="A30" s="1"/>
      <c r="B30" s="29"/>
      <c r="C30" s="86"/>
      <c r="D30" s="76"/>
    </row>
    <row r="31" spans="1:4" x14ac:dyDescent="0.3">
      <c r="A31" s="1" t="s">
        <v>98</v>
      </c>
      <c r="B31" s="29"/>
      <c r="C31" s="86"/>
      <c r="D31" s="76"/>
    </row>
    <row r="32" spans="1:4" x14ac:dyDescent="0.3">
      <c r="A32" s="31" t="s">
        <v>99</v>
      </c>
      <c r="B32" s="29"/>
      <c r="C32" s="91"/>
      <c r="D32" s="76"/>
    </row>
    <row r="33" spans="1:8" x14ac:dyDescent="0.3">
      <c r="A33" s="31" t="s">
        <v>100</v>
      </c>
      <c r="B33" s="29"/>
      <c r="C33" s="80">
        <v>188533</v>
      </c>
      <c r="D33" s="76">
        <v>27874.153999999999</v>
      </c>
    </row>
    <row r="34" spans="1:8" x14ac:dyDescent="0.3">
      <c r="A34" s="31" t="s">
        <v>101</v>
      </c>
      <c r="B34" s="29"/>
      <c r="C34" s="80">
        <v>-46244.759380000003</v>
      </c>
      <c r="D34" s="80">
        <v>-45378.786009999996</v>
      </c>
      <c r="H34" s="49"/>
    </row>
    <row r="35" spans="1:8" ht="15.75" thickBot="1" x14ac:dyDescent="0.35">
      <c r="A35" s="31" t="s">
        <v>102</v>
      </c>
      <c r="B35" s="29"/>
      <c r="C35" s="80">
        <v>-84980.676400000011</v>
      </c>
      <c r="D35" s="80">
        <v>-49940.585519999993</v>
      </c>
    </row>
    <row r="36" spans="1:8" ht="15.75" hidden="1" thickBot="1" x14ac:dyDescent="0.35">
      <c r="A36" s="31" t="s">
        <v>103</v>
      </c>
      <c r="B36" s="29"/>
      <c r="C36" s="80">
        <v>0</v>
      </c>
      <c r="D36" s="76">
        <v>0</v>
      </c>
    </row>
    <row r="37" spans="1:8" ht="30.75" thickBot="1" x14ac:dyDescent="0.35">
      <c r="A37" s="1" t="s">
        <v>104</v>
      </c>
      <c r="B37" s="29"/>
      <c r="C37" s="92">
        <f>SUM(C33:C36)</f>
        <v>57307.564219999986</v>
      </c>
      <c r="D37" s="92">
        <f>SUM(D33:D36)</f>
        <v>-67445.217529999994</v>
      </c>
    </row>
    <row r="38" spans="1:8" x14ac:dyDescent="0.3">
      <c r="A38" s="1"/>
      <c r="B38" s="29"/>
      <c r="C38" s="80"/>
      <c r="D38" s="76"/>
    </row>
    <row r="39" spans="1:8" ht="30" x14ac:dyDescent="0.3">
      <c r="A39" s="1" t="s">
        <v>105</v>
      </c>
      <c r="B39" s="29"/>
      <c r="C39" s="93">
        <f>C17+C29+C37</f>
        <v>28737.405530000004</v>
      </c>
      <c r="D39" s="93">
        <f>D17+D29+D37</f>
        <v>-158561.73038000002</v>
      </c>
      <c r="E39" s="58"/>
      <c r="F39" s="58"/>
    </row>
    <row r="40" spans="1:8" x14ac:dyDescent="0.3">
      <c r="A40" s="31" t="s">
        <v>106</v>
      </c>
      <c r="B40" s="29"/>
      <c r="C40" s="80">
        <v>20458</v>
      </c>
      <c r="D40" s="86">
        <v>172691.61516000025</v>
      </c>
    </row>
    <row r="41" spans="1:8" ht="30.75" thickBot="1" x14ac:dyDescent="0.35">
      <c r="A41" s="31" t="s">
        <v>107</v>
      </c>
      <c r="B41" s="29"/>
      <c r="C41" s="94">
        <v>0.16199999996274711</v>
      </c>
      <c r="D41" s="95">
        <v>8959.2561599999972</v>
      </c>
    </row>
    <row r="42" spans="1:8" ht="15.75" thickBot="1" x14ac:dyDescent="0.35">
      <c r="A42" s="1" t="s">
        <v>108</v>
      </c>
      <c r="B42" s="29"/>
      <c r="C42" s="96">
        <f>SUM(C39:C41)</f>
        <v>49195.567529999964</v>
      </c>
      <c r="D42" s="96">
        <f>SUM(D39:D41)</f>
        <v>23089.140940000223</v>
      </c>
    </row>
    <row r="43" spans="1:8" ht="15.75" thickTop="1" x14ac:dyDescent="0.3">
      <c r="C43" s="97">
        <f>[2]BS!C22</f>
        <v>49195.567529999971</v>
      </c>
    </row>
    <row r="44" spans="1:8" ht="16.5" x14ac:dyDescent="0.3">
      <c r="C44" s="98">
        <f>C42-C43</f>
        <v>0</v>
      </c>
    </row>
    <row r="45" spans="1:8" x14ac:dyDescent="0.3">
      <c r="C45" s="34"/>
    </row>
    <row r="47" spans="1:8" x14ac:dyDescent="0.3">
      <c r="C47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F4" sqref="F4"/>
    </sheetView>
  </sheetViews>
  <sheetFormatPr defaultColWidth="9.140625" defaultRowHeight="15" x14ac:dyDescent="0.3"/>
  <cols>
    <col min="1" max="1" width="40.85546875" style="4" bestFit="1" customWidth="1"/>
    <col min="2" max="2" width="12.42578125" style="4" customWidth="1"/>
    <col min="3" max="6" width="16.5703125" style="35" customWidth="1"/>
    <col min="7" max="7" width="17.28515625" style="35" customWidth="1"/>
    <col min="8" max="8" width="16.5703125" style="35" customWidth="1"/>
    <col min="9" max="9" width="9.85546875" style="4" bestFit="1" customWidth="1"/>
    <col min="10" max="16384" width="9.140625" style="4"/>
  </cols>
  <sheetData>
    <row r="1" spans="1:10" x14ac:dyDescent="0.3">
      <c r="A1" s="113" t="s">
        <v>130</v>
      </c>
    </row>
    <row r="2" spans="1:10" x14ac:dyDescent="0.3">
      <c r="A2" s="113"/>
    </row>
    <row r="3" spans="1:10" ht="15.75" thickBot="1" x14ac:dyDescent="0.35">
      <c r="A3" s="1" t="s">
        <v>73</v>
      </c>
      <c r="B3" s="72"/>
      <c r="C3" s="114" t="s">
        <v>111</v>
      </c>
      <c r="D3" s="114"/>
      <c r="E3" s="114"/>
      <c r="F3" s="114"/>
      <c r="G3" s="99"/>
      <c r="H3" s="99"/>
    </row>
    <row r="4" spans="1:10" ht="45.75" thickBot="1" x14ac:dyDescent="0.35">
      <c r="A4" s="1"/>
      <c r="B4" s="72" t="s">
        <v>74</v>
      </c>
      <c r="C4" s="100" t="s">
        <v>112</v>
      </c>
      <c r="D4" s="100" t="s">
        <v>55</v>
      </c>
      <c r="E4" s="100" t="s">
        <v>113</v>
      </c>
      <c r="F4" s="100" t="s">
        <v>114</v>
      </c>
      <c r="G4" s="100" t="s">
        <v>115</v>
      </c>
      <c r="H4" s="100" t="s">
        <v>116</v>
      </c>
    </row>
    <row r="5" spans="1:10" x14ac:dyDescent="0.3">
      <c r="A5" s="31"/>
      <c r="B5" s="29"/>
      <c r="C5" s="33"/>
      <c r="D5" s="33"/>
      <c r="E5" s="33"/>
      <c r="F5" s="33"/>
      <c r="G5" s="33"/>
      <c r="H5" s="33"/>
    </row>
    <row r="6" spans="1:10" x14ac:dyDescent="0.3">
      <c r="A6" s="31" t="s">
        <v>117</v>
      </c>
      <c r="B6" s="29"/>
      <c r="C6" s="101">
        <v>48560</v>
      </c>
      <c r="D6" s="101">
        <v>0</v>
      </c>
      <c r="E6" s="101">
        <v>-3460032</v>
      </c>
      <c r="F6" s="101">
        <v>-3411472</v>
      </c>
      <c r="G6" s="101">
        <v>7492</v>
      </c>
      <c r="H6" s="101">
        <v>-3403979</v>
      </c>
    </row>
    <row r="7" spans="1:10" x14ac:dyDescent="0.3">
      <c r="A7" s="31" t="s">
        <v>118</v>
      </c>
      <c r="B7" s="29"/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77"/>
    </row>
    <row r="8" spans="1:10" ht="30" x14ac:dyDescent="0.3">
      <c r="A8" s="31" t="s">
        <v>119</v>
      </c>
      <c r="B8" s="29"/>
      <c r="C8" s="103">
        <v>48560</v>
      </c>
      <c r="D8" s="103">
        <v>0</v>
      </c>
      <c r="E8" s="103">
        <v>-3460032</v>
      </c>
      <c r="F8" s="103">
        <v>-3411472</v>
      </c>
      <c r="G8" s="103">
        <v>7492</v>
      </c>
      <c r="H8" s="103">
        <v>-3403979</v>
      </c>
      <c r="I8" s="77"/>
    </row>
    <row r="9" spans="1:10" x14ac:dyDescent="0.3">
      <c r="A9" s="1" t="s">
        <v>120</v>
      </c>
      <c r="B9" s="29"/>
      <c r="C9" s="102"/>
      <c r="D9" s="102"/>
      <c r="E9" s="102"/>
      <c r="F9" s="102"/>
      <c r="G9" s="102"/>
      <c r="H9" s="102"/>
      <c r="I9" s="77"/>
    </row>
    <row r="10" spans="1:10" x14ac:dyDescent="0.3">
      <c r="A10" s="31" t="s">
        <v>121</v>
      </c>
      <c r="B10" s="29"/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77"/>
    </row>
    <row r="11" spans="1:10" x14ac:dyDescent="0.3">
      <c r="A11" s="31"/>
      <c r="B11" s="29"/>
      <c r="C11" s="102"/>
      <c r="D11" s="102"/>
      <c r="E11" s="102"/>
      <c r="F11" s="102"/>
      <c r="G11" s="102"/>
      <c r="H11" s="102">
        <v>0</v>
      </c>
      <c r="I11" s="77"/>
    </row>
    <row r="12" spans="1:10" x14ac:dyDescent="0.3">
      <c r="A12" s="31" t="s">
        <v>122</v>
      </c>
      <c r="B12" s="29"/>
      <c r="C12" s="102">
        <v>0</v>
      </c>
      <c r="D12" s="102">
        <v>0</v>
      </c>
      <c r="E12" s="81">
        <v>-669263.06941167102</v>
      </c>
      <c r="F12" s="81">
        <v>-669263.06941167102</v>
      </c>
      <c r="G12" s="102">
        <v>-344.64713599999999</v>
      </c>
      <c r="H12" s="102">
        <v>-669607.71654767136</v>
      </c>
      <c r="I12" s="77"/>
    </row>
    <row r="13" spans="1:10" ht="30" x14ac:dyDescent="0.3">
      <c r="A13" s="31" t="s">
        <v>123</v>
      </c>
      <c r="B13" s="29"/>
      <c r="C13" s="102"/>
      <c r="D13" s="102"/>
      <c r="G13" s="81"/>
      <c r="H13" s="104">
        <v>0</v>
      </c>
      <c r="I13" s="77"/>
    </row>
    <row r="14" spans="1:10" x14ac:dyDescent="0.3">
      <c r="A14" s="1" t="s">
        <v>124</v>
      </c>
      <c r="B14" s="29"/>
      <c r="C14" s="105">
        <v>0</v>
      </c>
      <c r="D14" s="105">
        <v>0</v>
      </c>
      <c r="E14" s="105">
        <v>-669263.06941167102</v>
      </c>
      <c r="F14" s="105">
        <v>-669263.06941167102</v>
      </c>
      <c r="G14" s="105">
        <v>-344.64713599999999</v>
      </c>
      <c r="H14" s="106">
        <v>-669607.71654767101</v>
      </c>
      <c r="I14" s="77"/>
    </row>
    <row r="15" spans="1:10" x14ac:dyDescent="0.3">
      <c r="A15" s="1" t="s">
        <v>125</v>
      </c>
      <c r="B15" s="29"/>
      <c r="C15" s="107">
        <v>48560</v>
      </c>
      <c r="D15" s="107">
        <v>0</v>
      </c>
      <c r="E15" s="107">
        <v>-4129295.0694116708</v>
      </c>
      <c r="F15" s="107">
        <v>-4080735.0694116708</v>
      </c>
      <c r="G15" s="107">
        <v>7147.3528640000004</v>
      </c>
      <c r="H15" s="107">
        <v>-4073586.7165476708</v>
      </c>
      <c r="I15" s="108"/>
      <c r="J15" s="36"/>
    </row>
    <row r="16" spans="1:10" x14ac:dyDescent="0.3">
      <c r="C16" s="109"/>
      <c r="D16" s="109"/>
      <c r="E16" s="109"/>
      <c r="F16" s="109"/>
      <c r="G16" s="109"/>
      <c r="H16" s="109"/>
      <c r="I16" s="77"/>
    </row>
    <row r="17" spans="1:10" ht="30" x14ac:dyDescent="0.3">
      <c r="A17" s="1" t="s">
        <v>126</v>
      </c>
      <c r="B17" s="31"/>
      <c r="C17" s="102"/>
      <c r="D17" s="102"/>
      <c r="E17" s="102"/>
      <c r="F17" s="102"/>
      <c r="G17" s="102"/>
      <c r="H17" s="102"/>
      <c r="I17" s="77"/>
    </row>
    <row r="18" spans="1:10" x14ac:dyDescent="0.3">
      <c r="A18" s="31" t="s">
        <v>127</v>
      </c>
      <c r="B18" s="31"/>
      <c r="C18" s="102">
        <v>0</v>
      </c>
      <c r="D18" s="102">
        <v>0</v>
      </c>
      <c r="E18" s="102">
        <v>-304564.32642616425</v>
      </c>
      <c r="F18" s="102">
        <v>-304564.32642616425</v>
      </c>
      <c r="G18" s="102">
        <v>-104.1375</v>
      </c>
      <c r="H18" s="102">
        <v>-304668.46392616426</v>
      </c>
      <c r="I18" s="77"/>
    </row>
    <row r="19" spans="1:10" ht="30" x14ac:dyDescent="0.3">
      <c r="A19" s="1" t="s">
        <v>128</v>
      </c>
      <c r="B19" s="31"/>
      <c r="C19" s="105">
        <v>0</v>
      </c>
      <c r="D19" s="105">
        <v>0</v>
      </c>
      <c r="E19" s="105">
        <v>-304564.32642616425</v>
      </c>
      <c r="F19" s="105">
        <v>-304564.32642616425</v>
      </c>
      <c r="G19" s="105">
        <v>-104.1375</v>
      </c>
      <c r="H19" s="105">
        <v>-304668.46392616426</v>
      </c>
      <c r="I19" s="77"/>
    </row>
    <row r="20" spans="1:10" x14ac:dyDescent="0.3">
      <c r="A20" s="1" t="s">
        <v>129</v>
      </c>
      <c r="B20" s="31"/>
      <c r="C20" s="107">
        <v>48560</v>
      </c>
      <c r="D20" s="107">
        <v>0</v>
      </c>
      <c r="E20" s="107">
        <v>-4433859.395837835</v>
      </c>
      <c r="F20" s="107">
        <v>-4385299.395837835</v>
      </c>
      <c r="G20" s="107">
        <v>7043.2153640000006</v>
      </c>
      <c r="H20" s="107">
        <v>-4378255.1804738352</v>
      </c>
      <c r="I20" s="110"/>
      <c r="J20" s="111"/>
    </row>
    <row r="21" spans="1:10" x14ac:dyDescent="0.3">
      <c r="C21" s="110"/>
      <c r="D21" s="110"/>
      <c r="E21" s="110"/>
      <c r="F21" s="110"/>
      <c r="G21" s="110"/>
      <c r="H21" s="110"/>
    </row>
    <row r="22" spans="1:10" x14ac:dyDescent="0.3">
      <c r="C22" s="110"/>
      <c r="D22" s="110"/>
      <c r="E22" s="71"/>
      <c r="F22" s="110"/>
      <c r="G22" s="110"/>
      <c r="I22" s="77"/>
    </row>
    <row r="23" spans="1:10" x14ac:dyDescent="0.3">
      <c r="C23" s="110"/>
      <c r="D23" s="110"/>
      <c r="E23" s="71"/>
      <c r="F23" s="71"/>
      <c r="G23" s="71"/>
      <c r="H23" s="71"/>
      <c r="I23" s="77"/>
    </row>
    <row r="24" spans="1:10" x14ac:dyDescent="0.3">
      <c r="C24" s="110"/>
      <c r="D24" s="110"/>
      <c r="E24" s="110"/>
      <c r="F24" s="110"/>
      <c r="G24" s="110"/>
      <c r="H24" s="110"/>
      <c r="I24" s="77"/>
    </row>
    <row r="25" spans="1:10" x14ac:dyDescent="0.3">
      <c r="C25" s="110"/>
      <c r="D25" s="110"/>
      <c r="E25" s="110"/>
      <c r="F25" s="110"/>
      <c r="G25" s="110"/>
      <c r="H25" s="110"/>
      <c r="I25" s="77"/>
    </row>
    <row r="26" spans="1:10" x14ac:dyDescent="0.3">
      <c r="C26" s="110"/>
      <c r="D26" s="110"/>
      <c r="E26" s="110"/>
      <c r="F26" s="110"/>
      <c r="G26" s="110"/>
      <c r="H26" s="110"/>
      <c r="I26" s="77"/>
    </row>
    <row r="27" spans="1:10" x14ac:dyDescent="0.3">
      <c r="C27" s="110"/>
      <c r="D27" s="110"/>
      <c r="E27" s="110"/>
      <c r="F27" s="110"/>
      <c r="G27" s="110"/>
      <c r="H27" s="110"/>
      <c r="I27" s="77"/>
    </row>
    <row r="28" spans="1:10" x14ac:dyDescent="0.3">
      <c r="C28" s="112"/>
      <c r="D28" s="112"/>
      <c r="E28" s="112"/>
      <c r="F28" s="112"/>
      <c r="G28" s="112"/>
      <c r="H28" s="112"/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</vt:lpstr>
      <vt:lpstr>BS</vt:lpstr>
      <vt:lpstr>CF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I.Kozhemyakin</cp:lastModifiedBy>
  <dcterms:created xsi:type="dcterms:W3CDTF">2022-05-11T05:14:04Z</dcterms:created>
  <dcterms:modified xsi:type="dcterms:W3CDTF">2022-05-11T12:56:52Z</dcterms:modified>
</cp:coreProperties>
</file>