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Петрович\ЗОЛОТО\Отчеты KASE 2 квартал 2021\"/>
    </mc:Choice>
  </mc:AlternateContent>
  <bookViews>
    <workbookView xWindow="0" yWindow="0" windowWidth="24000" windowHeight="8430" activeTab="1"/>
  </bookViews>
  <sheets>
    <sheet name="PL" sheetId="1" r:id="rId1"/>
    <sheet name="BS" sheetId="2" r:id="rId2"/>
    <sheet name="CF" sheetId="3" r:id="rId3"/>
    <sheet name="SE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37" i="3"/>
  <c r="C29" i="3"/>
  <c r="C17" i="3"/>
  <c r="C3" i="3"/>
  <c r="C39" i="3" l="1"/>
  <c r="C42" i="3" s="1"/>
  <c r="C44" i="3" s="1"/>
  <c r="D22" i="1"/>
  <c r="G18" i="4"/>
  <c r="G19" i="4" s="1"/>
  <c r="E18" i="4"/>
  <c r="F18" i="4" s="1"/>
  <c r="D19" i="4"/>
  <c r="C19" i="4"/>
  <c r="E15" i="4"/>
  <c r="C15" i="4"/>
  <c r="C20" i="4" s="1"/>
  <c r="G15" i="4"/>
  <c r="D49" i="2"/>
  <c r="C49" i="2"/>
  <c r="C42" i="2"/>
  <c r="D42" i="2"/>
  <c r="D34" i="2"/>
  <c r="C34" i="2" s="1"/>
  <c r="D35" i="2"/>
  <c r="D37" i="2" s="1"/>
  <c r="D53" i="2" s="1"/>
  <c r="D25" i="2"/>
  <c r="C25" i="2"/>
  <c r="A15" i="2"/>
  <c r="A14" i="2"/>
  <c r="A11" i="2"/>
  <c r="D16" i="2"/>
  <c r="D31" i="1"/>
  <c r="D32" i="1" s="1"/>
  <c r="D25" i="1"/>
  <c r="D23" i="1"/>
  <c r="C22" i="1"/>
  <c r="D13" i="1"/>
  <c r="C13" i="1"/>
  <c r="D8" i="1"/>
  <c r="D12" i="1" s="1"/>
  <c r="C8" i="1"/>
  <c r="C12" i="1" s="1"/>
  <c r="C35" i="2" l="1"/>
  <c r="C37" i="2" s="1"/>
  <c r="C53" i="2" s="1"/>
  <c r="C15" i="1"/>
  <c r="C17" i="1" s="1"/>
  <c r="C24" i="1" s="1"/>
  <c r="C31" i="1" s="1"/>
  <c r="C32" i="1" s="1"/>
  <c r="D15" i="1"/>
  <c r="D17" i="1" s="1"/>
  <c r="D24" i="1" s="1"/>
  <c r="F19" i="4"/>
  <c r="H18" i="4"/>
  <c r="H19" i="4" s="1"/>
  <c r="F15" i="4"/>
  <c r="H15" i="4"/>
  <c r="G20" i="4"/>
  <c r="E19" i="4"/>
  <c r="E20" i="4" s="1"/>
  <c r="D15" i="4"/>
  <c r="D20" i="4" s="1"/>
  <c r="C50" i="2"/>
  <c r="D50" i="2"/>
  <c r="D51" i="2" s="1"/>
  <c r="C16" i="2"/>
  <c r="C27" i="2"/>
  <c r="D27" i="2"/>
  <c r="C28" i="1"/>
  <c r="D28" i="1"/>
  <c r="C51" i="2" l="1"/>
  <c r="C52" i="2" s="1"/>
  <c r="H20" i="4"/>
  <c r="F20" i="4"/>
  <c r="D52" i="2"/>
</calcChain>
</file>

<file path=xl/sharedStrings.xml><?xml version="1.0" encoding="utf-8"?>
<sst xmlns="http://schemas.openxmlformats.org/spreadsheetml/2006/main" count="141" uniqueCount="132">
  <si>
    <t>Прим.</t>
  </si>
  <si>
    <t>6 месяцев 2021</t>
  </si>
  <si>
    <t>6 месяцев 2020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</si>
  <si>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</si>
  <si>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</si>
  <si>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</si>
  <si>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</si>
  <si>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</si>
  <si>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</si>
  <si>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</si>
  <si>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</si>
  <si>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</si>
  <si>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</si>
  <si>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</si>
  <si>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</si>
  <si>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</si>
  <si>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</si>
  <si>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</si>
  <si>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</si>
  <si>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</si>
  <si>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</si>
  <si>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</si>
  <si>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</si>
  <si>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</si>
  <si>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Неконтрольные доли участия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</si>
  <si>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</si>
  <si>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</si>
  <si>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</si>
  <si>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</si>
  <si>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 xml:space="preserve">Прим. </t>
  </si>
  <si>
    <t>30 июня 2021</t>
  </si>
  <si>
    <t>31  декабря 2020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</si>
  <si>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</si>
  <si>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</si>
  <si>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</si>
  <si>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</si>
  <si>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</si>
  <si>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</si>
  <si>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</si>
  <si>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</si>
  <si>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</si>
  <si>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</si>
  <si>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</si>
  <si>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</si>
  <si>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</si>
  <si>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</si>
  <si>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</si>
  <si>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</si>
  <si>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</si>
  <si>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</si>
  <si>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</si>
  <si>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</si>
  <si>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</si>
  <si>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</si>
  <si>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</si>
  <si>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</si>
  <si>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</si>
  <si>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</si>
  <si>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</si>
  <si>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</si>
  <si>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</si>
  <si>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</si>
  <si>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</si>
  <si>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</si>
  <si>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</si>
  <si>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</si>
  <si>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</si>
  <si>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</si>
  <si>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</si>
  <si>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</si>
  <si>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</si>
  <si>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Капитал, причитающийся собственникам Компании</t>
  </si>
  <si>
    <t>Примечание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</si>
  <si>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</si>
  <si>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</si>
  <si>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</si>
  <si>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</si>
  <si>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</si>
  <si>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Остаток на 1 января 2020 года</t>
  </si>
  <si>
    <t>Влияние изменений учетной политики</t>
  </si>
  <si>
    <t>Остаток на 1 января 2020года (пересчитанный)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</si>
  <si>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</si>
  <si>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</si>
  <si>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Прибыль/(убыток) за 2020 год</t>
  </si>
  <si>
    <t>Операции с собственниками всего (суммма строк с 710 по 718)</t>
  </si>
  <si>
    <t>Общий совокупный доход за 2020 год</t>
  </si>
  <si>
    <t>Остаток на 31 декабря 2020 года</t>
  </si>
  <si>
    <t>Общий совокупный доход за отчетный период</t>
  </si>
  <si>
    <t>Прибыль/(убыток) за 6 месяцев 2021 года</t>
  </si>
  <si>
    <t>Общий совокупный доход / (убыток) за 2021 года</t>
  </si>
  <si>
    <t>Остаток на 30 июня  2021 года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</si>
  <si>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</si>
  <si>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</si>
  <si>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</si>
  <si>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</si>
  <si>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</si>
  <si>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</si>
  <si>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</si>
  <si>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</si>
  <si>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</si>
  <si>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</si>
  <si>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</si>
  <si>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</si>
  <si>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</si>
  <si>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</si>
  <si>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</si>
  <si>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</si>
  <si>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</si>
  <si>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</si>
  <si>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</si>
  <si>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Реализация основных средств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</si>
  <si>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</si>
  <si>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</si>
  <si>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</si>
  <si>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</si>
  <si>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</si>
  <si>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</si>
  <si>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</si>
  <si>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</si>
  <si>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</si>
  <si>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</si>
  <si>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</si>
  <si>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</si>
  <si>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</si>
  <si>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</si>
  <si>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</si>
  <si>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тыс. тенге ( неаудированная)</t>
  </si>
  <si>
    <t xml:space="preserve">Консолидированная финансовая отчетность АО "KM GOLD": Отчёт о движении денежных средств </t>
  </si>
  <si>
    <t>по состоянию на 01 июля 2021г.</t>
  </si>
  <si>
    <t>Консолидированная финансовая отчетность АО "KM GOLD": Отчет о финансовых результатах по состояию на 01 июля 2021г.</t>
  </si>
  <si>
    <t>Консолидированная финансовая отчётность АО "КМ GOLD": Отчет  об изменениях в капитале . По состоянию на 01.07.2021г.</t>
  </si>
  <si>
    <t>Консолидированная  отчетность АО "KM Gold": Отчет о финансовом положении  по состоянию на 01 июля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</si>
</sst>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\ _₽_-;\-* #,##0\ _₽_-;_-* &quot;-&quot;??\ _₽_-;_-@_-"/>
    <numFmt numFmtId="167" formatCode="_ * #,##0_)\ _₽_ ;_ * \(#,##0\)\ _₽_ ;_ * &quot;-&quot;_)\ _₽_ ;_ @_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0"/>
      <name val="Arial Cyr"/>
      <charset val="204"/>
    </font>
    <font>
      <sz val="10"/>
      <color theme="0" tint="-0.249977111117893"/>
      <name val="Trebuchet MS"/>
      <family val="2"/>
      <charset val="204"/>
    </font>
    <font>
      <sz val="10"/>
      <color theme="0"/>
      <name val="Trebuchet MS"/>
      <family val="2"/>
      <charset val="204"/>
    </font>
    <font>
      <sz val="6"/>
      <color theme="1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164" fontId="6" fillId="2" borderId="1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4" fontId="7" fillId="2" borderId="2" xfId="1" applyNumberFormat="1" applyFont="1" applyFill="1" applyBorder="1" applyAlignment="1"/>
    <xf numFmtId="164" fontId="7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Alignment="1">
      <alignment vertical="center" wrapText="1"/>
    </xf>
    <xf numFmtId="165" fontId="4" fillId="0" borderId="0" xfId="1" applyNumberFormat="1" applyFont="1"/>
    <xf numFmtId="166" fontId="4" fillId="0" borderId="0" xfId="1" applyNumberFormat="1" applyFont="1"/>
    <xf numFmtId="165" fontId="4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5" fillId="2" borderId="0" xfId="1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164" fontId="6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4" fontId="7" fillId="2" borderId="5" xfId="2" applyNumberFormat="1" applyFont="1" applyFill="1" applyBorder="1" applyAlignment="1">
      <alignment horizontal="right"/>
    </xf>
    <xf numFmtId="164" fontId="7" fillId="2" borderId="1" xfId="2" applyNumberFormat="1" applyFont="1" applyFill="1" applyBorder="1" applyAlignment="1">
      <alignment horizontal="right"/>
    </xf>
    <xf numFmtId="164" fontId="3" fillId="2" borderId="2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6" fontId="4" fillId="0" borderId="0" xfId="1" applyNumberFormat="1" applyFont="1" applyFill="1"/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3" fillId="2" borderId="3" xfId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6" fontId="4" fillId="2" borderId="0" xfId="1" applyNumberFormat="1" applyFont="1" applyFill="1" applyAlignment="1">
      <alignment vertical="center" wrapText="1"/>
    </xf>
    <xf numFmtId="164" fontId="4" fillId="2" borderId="5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horizontal="right" wrapText="1"/>
    </xf>
    <xf numFmtId="164" fontId="4" fillId="2" borderId="0" xfId="0" applyNumberFormat="1" applyFont="1" applyFill="1" applyAlignment="1">
      <alignment horizontal="right"/>
    </xf>
    <xf numFmtId="164" fontId="4" fillId="2" borderId="0" xfId="1" applyNumberFormat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vertical="center" wrapText="1"/>
    </xf>
    <xf numFmtId="164" fontId="2" fillId="2" borderId="5" xfId="1" applyNumberFormat="1" applyFont="1" applyFill="1" applyBorder="1" applyAlignment="1">
      <alignment vertical="center" wrapText="1"/>
    </xf>
    <xf numFmtId="166" fontId="4" fillId="2" borderId="0" xfId="0" applyNumberFormat="1" applyFont="1" applyFill="1"/>
    <xf numFmtId="165" fontId="4" fillId="2" borderId="0" xfId="0" applyNumberFormat="1" applyFont="1" applyFill="1"/>
    <xf numFmtId="164" fontId="4" fillId="2" borderId="0" xfId="1" applyNumberFormat="1" applyFont="1" applyFill="1" applyBorder="1"/>
    <xf numFmtId="166" fontId="4" fillId="2" borderId="0" xfId="1" applyNumberFormat="1" applyFont="1" applyFill="1" applyBorder="1"/>
    <xf numFmtId="165" fontId="4" fillId="2" borderId="0" xfId="1" applyNumberFormat="1" applyFont="1" applyFill="1" applyBorder="1"/>
    <xf numFmtId="166" fontId="4" fillId="2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6" fontId="4" fillId="0" borderId="0" xfId="1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vertical="center" wrapText="1"/>
    </xf>
    <xf numFmtId="0" fontId="4" fillId="0" borderId="0" xfId="0" applyFont="1" applyFill="1"/>
    <xf numFmtId="166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2" fontId="4" fillId="0" borderId="0" xfId="0" applyNumberFormat="1" applyFont="1"/>
    <xf numFmtId="37" fontId="4" fillId="0" borderId="6" xfId="1" applyNumberFormat="1" applyFont="1" applyFill="1" applyBorder="1" applyAlignment="1">
      <alignment horizontal="right" vertical="center" wrapText="1"/>
    </xf>
    <xf numFmtId="167" fontId="4" fillId="0" borderId="6" xfId="1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167" fontId="2" fillId="0" borderId="6" xfId="1" applyNumberFormat="1" applyFont="1" applyBorder="1" applyAlignment="1">
      <alignment vertical="center" wrapText="1"/>
    </xf>
    <xf numFmtId="37" fontId="4" fillId="0" borderId="0" xfId="1" applyNumberFormat="1" applyFont="1" applyFill="1" applyAlignment="1">
      <alignment vertical="center" wrapText="1"/>
    </xf>
    <xf numFmtId="37" fontId="4" fillId="0" borderId="0" xfId="1" applyNumberFormat="1" applyFont="1" applyFill="1" applyBorder="1" applyAlignment="1">
      <alignment vertical="center" wrapText="1"/>
    </xf>
    <xf numFmtId="167" fontId="4" fillId="0" borderId="0" xfId="1" applyNumberFormat="1" applyFont="1" applyBorder="1" applyAlignment="1">
      <alignment vertical="center" wrapText="1"/>
    </xf>
    <xf numFmtId="167" fontId="2" fillId="0" borderId="7" xfId="1" applyNumberFormat="1" applyFont="1" applyBorder="1" applyAlignment="1">
      <alignment vertical="center" wrapText="1"/>
    </xf>
    <xf numFmtId="37" fontId="4" fillId="0" borderId="0" xfId="1" applyNumberFormat="1" applyFont="1" applyFill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167" fontId="2" fillId="0" borderId="0" xfId="1" applyNumberFormat="1" applyFont="1" applyAlignment="1">
      <alignment vertical="center" wrapText="1"/>
    </xf>
    <xf numFmtId="167" fontId="4" fillId="0" borderId="0" xfId="1" applyNumberFormat="1" applyFont="1" applyFill="1" applyAlignment="1">
      <alignment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167" fontId="4" fillId="0" borderId="6" xfId="1" applyNumberFormat="1" applyFont="1" applyFill="1" applyBorder="1" applyAlignment="1">
      <alignment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7" fontId="2" fillId="0" borderId="4" xfId="1" applyNumberFormat="1" applyFont="1" applyBorder="1" applyAlignment="1">
      <alignment vertical="center" wrapText="1"/>
    </xf>
    <xf numFmtId="166" fontId="11" fillId="0" borderId="0" xfId="1" applyNumberFormat="1" applyFont="1"/>
    <xf numFmtId="166" fontId="12" fillId="0" borderId="0" xfId="1" applyNumberFormat="1" applyFont="1" applyAlignment="1">
      <alignment horizontal="right"/>
    </xf>
    <xf numFmtId="43" fontId="2" fillId="0" borderId="7" xfId="1" applyFont="1" applyFill="1" applyBorder="1" applyAlignment="1">
      <alignment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/>
  </cellXfs>
  <cellStyles count="3">
    <cellStyle name="Обычный" xfId="0" builtinId="0"/>
    <cellStyle name="Обычный 2 1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Q2021%20KMGold.c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(pl)"/>
      <sheetName val="BS"/>
      <sheetName val="СF"/>
      <sheetName val="SE"/>
      <sheetName val="(bsFY20)"/>
      <sheetName val="pl 2q20 kase"/>
      <sheetName val="Disclosure"/>
      <sheetName val="FA"/>
      <sheetName val="2"/>
      <sheetName val="(cf)"/>
      <sheetName val="CFWork1"/>
      <sheetName val="(se)"/>
      <sheetName val="SEaudit"/>
      <sheetName val="TB for FS"/>
      <sheetName val="FYBS2019"/>
      <sheetName val="BSfromAuditors"/>
      <sheetName val="Лист2"/>
      <sheetName val="CFWork"/>
      <sheetName val="BUM"/>
      <sheetName val="MYR"/>
      <sheetName val="MG"/>
      <sheetName val="cffy"/>
      <sheetName val="KTM"/>
      <sheetName val="KMG"/>
      <sheetName val="ADY"/>
      <sheetName val="1 AJE"/>
      <sheetName val="4AJE"/>
      <sheetName val="6AJE"/>
      <sheetName val="7AJE"/>
      <sheetName val="5AJE"/>
      <sheetName val="3AJE"/>
    </sheetNames>
    <sheetDataSet>
      <sheetData sheetId="0"/>
      <sheetData sheetId="1"/>
      <sheetData sheetId="2">
        <row r="1">
          <cell r="C1" t="str">
            <v>6 месяцев 2021</v>
          </cell>
        </row>
      </sheetData>
      <sheetData sheetId="3"/>
      <sheetData sheetId="4"/>
      <sheetData sheetId="5"/>
      <sheetData sheetId="6"/>
      <sheetData sheetId="7">
        <row r="31">
          <cell r="C31">
            <v>0</v>
          </cell>
        </row>
        <row r="32">
          <cell r="C32">
            <v>-3562668.8553988421</v>
          </cell>
        </row>
      </sheetData>
      <sheetData sheetId="8">
        <row r="11">
          <cell r="C11">
            <v>0</v>
          </cell>
        </row>
        <row r="21">
          <cell r="C21">
            <v>0</v>
          </cell>
        </row>
        <row r="23">
          <cell r="C23"/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U11">
            <v>71848.662280000004</v>
          </cell>
        </row>
        <row r="17">
          <cell r="U17">
            <v>23462.165120000274</v>
          </cell>
        </row>
        <row r="45">
          <cell r="U4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F4" sqref="F4"/>
    </sheetView>
  </sheetViews>
  <sheetFormatPr defaultColWidth="9.140625" defaultRowHeight="15" x14ac:dyDescent="0.3"/>
  <cols>
    <col min="1" max="1" width="56.5703125" style="2" customWidth="1"/>
    <col min="2" max="2" width="11.42578125" style="2" customWidth="1"/>
    <col min="3" max="4" width="18.5703125" style="15" customWidth="1"/>
    <col min="5" max="5" width="12.42578125" style="2" bestFit="1" customWidth="1"/>
    <col min="6" max="6" width="9.140625" style="2" customWidth="1"/>
    <col min="7" max="16384" width="9.140625" style="2"/>
  </cols>
  <sheetData>
    <row r="1" spans="1:4" x14ac:dyDescent="0.3">
      <c r="A1" s="114" t="s">
        <v>129</v>
      </c>
    </row>
    <row r="3" spans="1:4" x14ac:dyDescent="0.3">
      <c r="A3" s="47" t="s">
        <v>126</v>
      </c>
      <c r="B3" s="17" t="s">
        <v>0</v>
      </c>
      <c r="C3" s="48" t="s">
        <v>1</v>
      </c>
      <c r="D3" s="48" t="s">
        <v>2</v>
      </c>
    </row>
    <row r="4" spans="1:4" x14ac:dyDescent="0.3">
      <c r="A4" s="47"/>
      <c r="B4" s="17"/>
      <c r="C4" s="49"/>
      <c r="D4" s="49"/>
    </row>
    <row r="5" spans="1:4" x14ac:dyDescent="0.3">
      <c r="A5" s="47" t="s">
        <v>3</v>
      </c>
      <c r="B5" s="17"/>
      <c r="C5" s="35"/>
      <c r="D5" s="50"/>
    </row>
    <row r="6" spans="1:4" x14ac:dyDescent="0.3">
      <c r="A6" s="51" t="s">
        <v>4</v>
      </c>
      <c r="B6" s="25">
        <v>5</v>
      </c>
      <c r="C6" s="52">
        <v>624476.81619000004</v>
      </c>
      <c r="D6" s="52"/>
    </row>
    <row r="7" spans="1:4" x14ac:dyDescent="0.3">
      <c r="A7" s="51" t="s">
        <v>5</v>
      </c>
      <c r="B7" s="25">
        <v>6</v>
      </c>
      <c r="C7" s="3">
        <v>-525478.15932999994</v>
      </c>
      <c r="D7" s="53">
        <v>-442730.90866000002</v>
      </c>
    </row>
    <row r="8" spans="1:4" x14ac:dyDescent="0.3">
      <c r="A8" s="20" t="s">
        <v>6</v>
      </c>
      <c r="B8" s="25"/>
      <c r="C8" s="4">
        <f>SUM(C6:C7)</f>
        <v>98998.656860000105</v>
      </c>
      <c r="D8" s="4">
        <f>SUM(D6:D7)</f>
        <v>-442730.90866000002</v>
      </c>
    </row>
    <row r="9" spans="1:4" x14ac:dyDescent="0.3">
      <c r="A9" s="51" t="s">
        <v>7</v>
      </c>
      <c r="B9" s="25">
        <v>7</v>
      </c>
      <c r="C9" s="5">
        <v>-62280.000120000012</v>
      </c>
      <c r="D9" s="52">
        <v>-314272.73293999978</v>
      </c>
    </row>
    <row r="10" spans="1:4" x14ac:dyDescent="0.3">
      <c r="A10" s="51" t="s">
        <v>8</v>
      </c>
      <c r="B10" s="25">
        <v>8</v>
      </c>
      <c r="C10" s="5">
        <v>-71848.662280000004</v>
      </c>
      <c r="D10" s="52">
        <v>-135119.87352000005</v>
      </c>
    </row>
    <row r="11" spans="1:4" x14ac:dyDescent="0.3">
      <c r="A11" s="51" t="s">
        <v>9</v>
      </c>
      <c r="B11" s="25"/>
      <c r="C11" s="3"/>
      <c r="D11" s="53"/>
    </row>
    <row r="12" spans="1:4" x14ac:dyDescent="0.3">
      <c r="A12" s="20" t="s">
        <v>10</v>
      </c>
      <c r="B12" s="25"/>
      <c r="C12" s="4">
        <f>SUM(C8:C11)</f>
        <v>-35130.005539999911</v>
      </c>
      <c r="D12" s="4">
        <f>SUM(D8:D11)</f>
        <v>-892123.51511999976</v>
      </c>
    </row>
    <row r="13" spans="1:4" x14ac:dyDescent="0.3">
      <c r="A13" s="51" t="s">
        <v>11</v>
      </c>
      <c r="B13" s="25"/>
      <c r="C13" s="5">
        <f>-'[1]TB for FS'!U45</f>
        <v>0</v>
      </c>
      <c r="D13" s="52">
        <f>'[1]pl 2q20 kase'!C11</f>
        <v>0</v>
      </c>
    </row>
    <row r="14" spans="1:4" x14ac:dyDescent="0.3">
      <c r="A14" s="51" t="s">
        <v>12</v>
      </c>
      <c r="B14" s="25"/>
      <c r="C14" s="3">
        <v>-100299.16830027399</v>
      </c>
      <c r="D14" s="53">
        <v>-278331.27085013699</v>
      </c>
    </row>
    <row r="15" spans="1:4" ht="30" x14ac:dyDescent="0.3">
      <c r="A15" s="47" t="s">
        <v>13</v>
      </c>
      <c r="B15" s="25"/>
      <c r="C15" s="4">
        <f>SUM(C12:C14)</f>
        <v>-135429.1738402739</v>
      </c>
      <c r="D15" s="4">
        <f>SUM(D12:D14)</f>
        <v>-1170454.7859701368</v>
      </c>
    </row>
    <row r="16" spans="1:4" x14ac:dyDescent="0.3">
      <c r="A16" s="51" t="s">
        <v>14</v>
      </c>
      <c r="B16" s="25"/>
      <c r="C16" s="3">
        <v>0</v>
      </c>
      <c r="D16" s="3">
        <v>0</v>
      </c>
    </row>
    <row r="17" spans="1:5" ht="30.75" thickBot="1" x14ac:dyDescent="0.35">
      <c r="A17" s="47" t="s">
        <v>15</v>
      </c>
      <c r="B17" s="54"/>
      <c r="C17" s="6">
        <f>SUM(C15:C16)</f>
        <v>-135429.1738402739</v>
      </c>
      <c r="D17" s="6">
        <f>SUM(D15:D16)</f>
        <v>-1170454.7859701368</v>
      </c>
    </row>
    <row r="18" spans="1:5" ht="15.75" thickTop="1" x14ac:dyDescent="0.3">
      <c r="A18" s="47"/>
      <c r="B18" s="54"/>
      <c r="C18" s="7"/>
      <c r="D18" s="52">
        <v>0</v>
      </c>
    </row>
    <row r="19" spans="1:5" x14ac:dyDescent="0.3">
      <c r="A19" s="55" t="s">
        <v>16</v>
      </c>
      <c r="B19" s="54"/>
      <c r="C19" s="4"/>
      <c r="D19" s="52">
        <v>0</v>
      </c>
    </row>
    <row r="20" spans="1:5" x14ac:dyDescent="0.3">
      <c r="A20" s="51" t="s">
        <v>17</v>
      </c>
      <c r="B20" s="54"/>
      <c r="C20" s="5">
        <v>0</v>
      </c>
      <c r="D20" s="52">
        <v>0</v>
      </c>
    </row>
    <row r="21" spans="1:5" x14ac:dyDescent="0.3">
      <c r="A21" s="51" t="s">
        <v>18</v>
      </c>
      <c r="B21" s="54"/>
      <c r="C21" s="3">
        <v>0</v>
      </c>
      <c r="D21" s="52">
        <v>0</v>
      </c>
    </row>
    <row r="22" spans="1:5" ht="15.75" thickBot="1" x14ac:dyDescent="0.35">
      <c r="A22" s="55" t="s">
        <v>19</v>
      </c>
      <c r="B22" s="54"/>
      <c r="C22" s="6">
        <f>SUM(C20:C21)</f>
        <v>0</v>
      </c>
      <c r="D22" s="6">
        <f>SUM(D20:D21)</f>
        <v>0</v>
      </c>
    </row>
    <row r="23" spans="1:5" ht="30.75" thickTop="1" x14ac:dyDescent="0.3">
      <c r="A23" s="56" t="s">
        <v>20</v>
      </c>
      <c r="B23" s="25"/>
      <c r="C23" s="57">
        <v>0</v>
      </c>
      <c r="D23" s="58">
        <f>'[1]pl 2q20 kase'!C21</f>
        <v>0</v>
      </c>
    </row>
    <row r="24" spans="1:5" ht="15.75" thickBot="1" x14ac:dyDescent="0.35">
      <c r="A24" s="20" t="s">
        <v>21</v>
      </c>
      <c r="B24" s="25"/>
      <c r="C24" s="8">
        <f>SUM(C17:C23)</f>
        <v>-135429.1738402739</v>
      </c>
      <c r="D24" s="8">
        <f>SUM(D17:D23)</f>
        <v>-1170454.7859701368</v>
      </c>
    </row>
    <row r="25" spans="1:5" ht="15.75" thickTop="1" x14ac:dyDescent="0.3">
      <c r="A25" s="51" t="s">
        <v>22</v>
      </c>
      <c r="B25" s="25"/>
      <c r="C25" s="59"/>
      <c r="D25" s="52">
        <f>'[1]pl 2q20 kase'!C23</f>
        <v>0</v>
      </c>
    </row>
    <row r="26" spans="1:5" x14ac:dyDescent="0.3">
      <c r="A26" s="51" t="s">
        <v>23</v>
      </c>
      <c r="B26" s="25"/>
      <c r="C26" s="5">
        <v>-135113.8006402739</v>
      </c>
      <c r="D26" s="52">
        <v>-694682.30993213691</v>
      </c>
    </row>
    <row r="27" spans="1:5" x14ac:dyDescent="0.3">
      <c r="A27" s="51" t="s">
        <v>24</v>
      </c>
      <c r="B27" s="25"/>
      <c r="C27" s="3">
        <v>-315.37319999999994</v>
      </c>
      <c r="D27" s="52">
        <v>372.55342199999996</v>
      </c>
    </row>
    <row r="28" spans="1:5" ht="15.75" thickBot="1" x14ac:dyDescent="0.35">
      <c r="A28" s="51"/>
      <c r="B28" s="9"/>
      <c r="C28" s="10">
        <f>SUM(C26:C27)</f>
        <v>-135429.1738402739</v>
      </c>
      <c r="D28" s="10">
        <f>SUM(D26:D27)</f>
        <v>-694309.75651013688</v>
      </c>
    </row>
    <row r="29" spans="1:5" ht="15.75" thickTop="1" x14ac:dyDescent="0.3">
      <c r="A29" s="51"/>
      <c r="B29" s="9"/>
      <c r="C29" s="11"/>
      <c r="D29" s="11"/>
    </row>
    <row r="30" spans="1:5" x14ac:dyDescent="0.3">
      <c r="A30" s="47" t="s">
        <v>25</v>
      </c>
      <c r="B30" s="60"/>
      <c r="C30" s="61"/>
      <c r="D30" s="61"/>
    </row>
    <row r="31" spans="1:5" x14ac:dyDescent="0.3">
      <c r="A31" s="56" t="s">
        <v>26</v>
      </c>
      <c r="B31" s="60"/>
      <c r="C31" s="62">
        <f>C26/32000</f>
        <v>-4.2223062700085592</v>
      </c>
      <c r="D31" s="62">
        <f>D26/32000</f>
        <v>-21.70882218537928</v>
      </c>
      <c r="E31" s="2" t="s">
        <v>27</v>
      </c>
    </row>
    <row r="32" spans="1:5" x14ac:dyDescent="0.3">
      <c r="A32" s="56" t="s">
        <v>28</v>
      </c>
      <c r="B32" s="60"/>
      <c r="C32" s="62">
        <f>C31</f>
        <v>-4.2223062700085592</v>
      </c>
      <c r="D32" s="62">
        <f>D31</f>
        <v>-21.70882218537928</v>
      </c>
    </row>
    <row r="33" spans="1:5" x14ac:dyDescent="0.3">
      <c r="A33" s="1"/>
      <c r="B33" s="12"/>
      <c r="C33" s="13"/>
      <c r="D33" s="13"/>
    </row>
    <row r="36" spans="1:5" x14ac:dyDescent="0.3">
      <c r="C36" s="14"/>
      <c r="D36" s="14"/>
      <c r="E36" s="15"/>
    </row>
    <row r="37" spans="1:5" x14ac:dyDescent="0.3">
      <c r="E3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/>
  </sheetViews>
  <sheetFormatPr defaultColWidth="24.42578125" defaultRowHeight="15" x14ac:dyDescent="0.3"/>
  <cols>
    <col min="1" max="1" width="60.28515625" style="2" bestFit="1" customWidth="1"/>
    <col min="2" max="2" width="11.42578125" style="2" customWidth="1"/>
    <col min="3" max="3" width="17.28515625" style="15" customWidth="1"/>
    <col min="4" max="4" width="17.28515625" style="46" customWidth="1"/>
    <col min="5" max="16384" width="24.42578125" style="2"/>
  </cols>
  <sheetData>
    <row r="1" spans="1:5" x14ac:dyDescent="0.3">
      <c r="A1" s="114" t="s">
        <v>131</v>
      </c>
    </row>
    <row r="3" spans="1:5" x14ac:dyDescent="0.3">
      <c r="A3" s="47" t="s">
        <v>125</v>
      </c>
      <c r="B3" s="17" t="s">
        <v>29</v>
      </c>
      <c r="C3" s="18" t="s">
        <v>30</v>
      </c>
      <c r="D3" s="18" t="s">
        <v>31</v>
      </c>
    </row>
    <row r="4" spans="1:5" x14ac:dyDescent="0.3">
      <c r="A4" s="19"/>
      <c r="B4" s="20"/>
      <c r="C4" s="21"/>
      <c r="D4" s="21"/>
    </row>
    <row r="5" spans="1:5" x14ac:dyDescent="0.3">
      <c r="A5" s="22" t="s">
        <v>32</v>
      </c>
      <c r="B5" s="19"/>
      <c r="C5" s="19"/>
      <c r="D5" s="19"/>
    </row>
    <row r="6" spans="1:5" x14ac:dyDescent="0.3">
      <c r="A6" s="22" t="s">
        <v>33</v>
      </c>
      <c r="B6" s="19"/>
      <c r="C6" s="23"/>
      <c r="D6" s="23"/>
    </row>
    <row r="7" spans="1:5" x14ac:dyDescent="0.3">
      <c r="A7" s="24" t="s">
        <v>34</v>
      </c>
      <c r="B7" s="25">
        <v>9</v>
      </c>
      <c r="C7" s="26">
        <v>569915.42799999996</v>
      </c>
      <c r="D7" s="27">
        <v>596155.80128999997</v>
      </c>
    </row>
    <row r="8" spans="1:5" x14ac:dyDescent="0.3">
      <c r="A8" s="24" t="s">
        <v>35</v>
      </c>
      <c r="B8" s="25">
        <v>10</v>
      </c>
      <c r="C8" s="26">
        <v>1128789.3299799997</v>
      </c>
      <c r="D8" s="27">
        <v>1025424.2817799997</v>
      </c>
      <c r="E8" s="28"/>
    </row>
    <row r="9" spans="1:5" x14ac:dyDescent="0.3">
      <c r="A9" s="24" t="s">
        <v>36</v>
      </c>
      <c r="B9" s="25">
        <v>11</v>
      </c>
      <c r="C9" s="26">
        <v>165.90948</v>
      </c>
      <c r="D9" s="27">
        <v>171</v>
      </c>
    </row>
    <row r="10" spans="1:5" x14ac:dyDescent="0.3">
      <c r="A10" s="24" t="s">
        <v>37</v>
      </c>
      <c r="B10" s="25"/>
      <c r="C10" s="29">
        <v>0</v>
      </c>
      <c r="D10" s="27">
        <v>0</v>
      </c>
    </row>
    <row r="11" spans="1:5" x14ac:dyDescent="0.3">
      <c r="A11" s="24" t="str">
        <f>'[2]BS from BDO'!B8</f>
        <v>Займы выданные</v>
      </c>
      <c r="B11" s="25">
        <v>14</v>
      </c>
      <c r="C11" s="29"/>
      <c r="D11" s="27">
        <v>430306.80774000019</v>
      </c>
    </row>
    <row r="12" spans="1:5" x14ac:dyDescent="0.3">
      <c r="A12" s="24" t="s">
        <v>38</v>
      </c>
      <c r="B12" s="25"/>
      <c r="C12" s="29">
        <v>0</v>
      </c>
      <c r="D12" s="27">
        <v>0</v>
      </c>
    </row>
    <row r="13" spans="1:5" x14ac:dyDescent="0.3">
      <c r="A13" s="24" t="s">
        <v>37</v>
      </c>
      <c r="B13" s="25"/>
      <c r="C13" s="29">
        <v>0</v>
      </c>
      <c r="D13" s="27">
        <v>0</v>
      </c>
    </row>
    <row r="14" spans="1:5" x14ac:dyDescent="0.3">
      <c r="A14" s="24" t="str">
        <f>'[2]BS from BDO'!B10</f>
        <v>Денежные средства ограниченные в использовании</v>
      </c>
      <c r="B14" s="25">
        <v>16</v>
      </c>
      <c r="C14" s="26">
        <v>1430.48</v>
      </c>
      <c r="D14" s="27">
        <v>1430.48</v>
      </c>
    </row>
    <row r="15" spans="1:5" x14ac:dyDescent="0.3">
      <c r="A15" s="24" t="str">
        <f>'[2]BS from BDO'!B11</f>
        <v>Авансы выданные и прочие долгосрочные активы</v>
      </c>
      <c r="B15" s="25">
        <v>15</v>
      </c>
      <c r="C15" s="26">
        <v>524154.97600000002</v>
      </c>
      <c r="D15" s="27">
        <v>524154.97600000002</v>
      </c>
    </row>
    <row r="16" spans="1:5" ht="15.75" thickBot="1" x14ac:dyDescent="0.35">
      <c r="A16" s="22" t="s">
        <v>39</v>
      </c>
      <c r="B16" s="25"/>
      <c r="C16" s="30">
        <f>SUM(C7:C15)</f>
        <v>2224456.1234599994</v>
      </c>
      <c r="D16" s="30">
        <f>SUM(D7:D15)</f>
        <v>2577643.34681</v>
      </c>
    </row>
    <row r="17" spans="1:5" ht="15.75" thickTop="1" x14ac:dyDescent="0.3">
      <c r="A17" s="22" t="s">
        <v>40</v>
      </c>
      <c r="B17" s="25"/>
      <c r="C17" s="31"/>
      <c r="D17" s="31"/>
    </row>
    <row r="18" spans="1:5" x14ac:dyDescent="0.3">
      <c r="A18" s="24" t="s">
        <v>41</v>
      </c>
      <c r="B18" s="25">
        <v>12</v>
      </c>
      <c r="C18" s="26">
        <v>215483.7813899999</v>
      </c>
      <c r="D18" s="27">
        <v>173801.68861999988</v>
      </c>
    </row>
    <row r="19" spans="1:5" x14ac:dyDescent="0.3">
      <c r="A19" s="24" t="s">
        <v>42</v>
      </c>
      <c r="B19" s="25">
        <v>13</v>
      </c>
      <c r="C19" s="26">
        <v>21262.742620000023</v>
      </c>
      <c r="D19" s="32"/>
    </row>
    <row r="20" spans="1:5" x14ac:dyDescent="0.3">
      <c r="A20" s="24" t="s">
        <v>43</v>
      </c>
      <c r="B20" s="25"/>
      <c r="C20" s="29">
        <v>0</v>
      </c>
      <c r="D20" s="27">
        <v>0</v>
      </c>
    </row>
    <row r="21" spans="1:5" x14ac:dyDescent="0.3">
      <c r="A21" s="24" t="s">
        <v>44</v>
      </c>
      <c r="B21" s="25">
        <v>14</v>
      </c>
      <c r="C21" s="26">
        <v>545189.62104000023</v>
      </c>
      <c r="D21" s="27">
        <v>0</v>
      </c>
    </row>
    <row r="22" spans="1:5" x14ac:dyDescent="0.3">
      <c r="A22" s="24" t="s">
        <v>45</v>
      </c>
      <c r="B22" s="25"/>
      <c r="C22" s="26">
        <v>708</v>
      </c>
      <c r="D22" s="27">
        <v>708</v>
      </c>
    </row>
    <row r="23" spans="1:5" x14ac:dyDescent="0.3">
      <c r="A23" s="24" t="s">
        <v>46</v>
      </c>
      <c r="B23" s="25"/>
      <c r="C23" s="29">
        <v>0</v>
      </c>
      <c r="D23" s="27">
        <v>0</v>
      </c>
    </row>
    <row r="24" spans="1:5" x14ac:dyDescent="0.3">
      <c r="A24" s="24" t="s">
        <v>47</v>
      </c>
      <c r="B24" s="25">
        <v>16</v>
      </c>
      <c r="C24" s="26">
        <v>23462.165120000274</v>
      </c>
      <c r="D24" s="27">
        <v>172691.61516000025</v>
      </c>
    </row>
    <row r="25" spans="1:5" ht="15.75" thickBot="1" x14ac:dyDescent="0.35">
      <c r="A25" s="22" t="s">
        <v>48</v>
      </c>
      <c r="B25" s="25"/>
      <c r="C25" s="33">
        <f>SUM(C18:C24)</f>
        <v>806106.31017000042</v>
      </c>
      <c r="D25" s="33">
        <f>SUM(D18:D24)</f>
        <v>347201.30378000013</v>
      </c>
    </row>
    <row r="26" spans="1:5" ht="16.5" thickTop="1" thickBot="1" x14ac:dyDescent="0.35">
      <c r="A26" s="24" t="s">
        <v>49</v>
      </c>
      <c r="B26" s="25"/>
      <c r="C26" s="34"/>
      <c r="D26" s="34"/>
    </row>
    <row r="27" spans="1:5" ht="16.5" thickTop="1" thickBot="1" x14ac:dyDescent="0.35">
      <c r="A27" s="22" t="s">
        <v>50</v>
      </c>
      <c r="B27" s="25"/>
      <c r="C27" s="34">
        <f>C26+C25+C16</f>
        <v>3030562.4336299999</v>
      </c>
      <c r="D27" s="34">
        <f>D26+D25+D16</f>
        <v>2924844.6505900002</v>
      </c>
    </row>
    <row r="28" spans="1:5" ht="15.75" thickTop="1" x14ac:dyDescent="0.3">
      <c r="A28" s="22"/>
      <c r="B28" s="25"/>
      <c r="C28" s="35"/>
      <c r="D28" s="35"/>
    </row>
    <row r="29" spans="1:5" x14ac:dyDescent="0.3">
      <c r="A29" s="22"/>
      <c r="B29" s="25"/>
      <c r="C29" s="35"/>
      <c r="D29" s="35"/>
    </row>
    <row r="30" spans="1:5" x14ac:dyDescent="0.3">
      <c r="A30" s="22" t="s">
        <v>51</v>
      </c>
      <c r="B30" s="25"/>
      <c r="C30" s="31"/>
      <c r="D30" s="31"/>
    </row>
    <row r="31" spans="1:5" x14ac:dyDescent="0.3">
      <c r="A31" s="22" t="s">
        <v>52</v>
      </c>
      <c r="B31" s="25"/>
      <c r="C31" s="31"/>
      <c r="D31" s="31"/>
      <c r="E31" s="36"/>
    </row>
    <row r="32" spans="1:5" x14ac:dyDescent="0.3">
      <c r="A32" s="24" t="s">
        <v>53</v>
      </c>
      <c r="B32" s="25">
        <v>17</v>
      </c>
      <c r="C32" s="26">
        <v>48560</v>
      </c>
      <c r="D32" s="31">
        <v>48560</v>
      </c>
      <c r="E32" s="36"/>
    </row>
    <row r="33" spans="1:7" x14ac:dyDescent="0.3">
      <c r="A33" s="24" t="s">
        <v>54</v>
      </c>
      <c r="B33" s="25"/>
      <c r="C33" s="29"/>
      <c r="D33" s="27"/>
      <c r="E33" s="36"/>
    </row>
    <row r="34" spans="1:7" x14ac:dyDescent="0.3">
      <c r="A34" s="24" t="s">
        <v>55</v>
      </c>
      <c r="B34" s="25"/>
      <c r="C34" s="37">
        <f>D34+PL!C26</f>
        <v>-3697782.656039116</v>
      </c>
      <c r="D34" s="31">
        <f>'[1](bsFY20)'!C32</f>
        <v>-3562668.8553988421</v>
      </c>
      <c r="E34" s="36"/>
      <c r="F34" s="38"/>
      <c r="G34" s="38"/>
    </row>
    <row r="35" spans="1:7" ht="30" x14ac:dyDescent="0.3">
      <c r="A35" s="22" t="s">
        <v>56</v>
      </c>
      <c r="B35" s="25"/>
      <c r="C35" s="39">
        <f>SUM(C32:C34)</f>
        <v>-3649222.656039116</v>
      </c>
      <c r="D35" s="39">
        <f>SUM(D32:D34)</f>
        <v>-3514108.8553988421</v>
      </c>
      <c r="E35" s="36"/>
    </row>
    <row r="36" spans="1:7" x14ac:dyDescent="0.3">
      <c r="A36" s="24" t="s">
        <v>24</v>
      </c>
      <c r="B36" s="25"/>
      <c r="C36" s="37">
        <v>7886.0539934999997</v>
      </c>
      <c r="D36" s="37">
        <v>8201.4271934999997</v>
      </c>
      <c r="E36" s="36"/>
    </row>
    <row r="37" spans="1:7" x14ac:dyDescent="0.3">
      <c r="A37" s="22" t="s">
        <v>57</v>
      </c>
      <c r="B37" s="25"/>
      <c r="C37" s="40">
        <f>SUM(C35:C36)</f>
        <v>-3641336.6020456161</v>
      </c>
      <c r="D37" s="40">
        <f>SUM(D35:D36)</f>
        <v>-3505907.428205342</v>
      </c>
    </row>
    <row r="38" spans="1:7" x14ac:dyDescent="0.3">
      <c r="A38" s="22" t="s">
        <v>58</v>
      </c>
      <c r="B38" s="25"/>
      <c r="C38" s="31"/>
      <c r="D38" s="31"/>
    </row>
    <row r="39" spans="1:7" x14ac:dyDescent="0.3">
      <c r="A39" s="24" t="s">
        <v>59</v>
      </c>
      <c r="B39" s="25"/>
      <c r="C39" s="26"/>
      <c r="D39" s="26">
        <v>9529.1191899999994</v>
      </c>
      <c r="E39" s="15"/>
    </row>
    <row r="40" spans="1:7" x14ac:dyDescent="0.3">
      <c r="A40" s="24" t="s">
        <v>60</v>
      </c>
      <c r="B40" s="25"/>
      <c r="C40" s="26"/>
      <c r="D40" s="29">
        <v>0</v>
      </c>
      <c r="E40" s="15"/>
    </row>
    <row r="41" spans="1:7" x14ac:dyDescent="0.3">
      <c r="A41" s="24" t="s">
        <v>61</v>
      </c>
      <c r="B41" s="25"/>
      <c r="C41" s="29">
        <v>0</v>
      </c>
      <c r="D41" s="26">
        <v>182442.81857999999</v>
      </c>
    </row>
    <row r="42" spans="1:7" ht="15.75" thickBot="1" x14ac:dyDescent="0.35">
      <c r="A42" s="22" t="s">
        <v>62</v>
      </c>
      <c r="B42" s="25"/>
      <c r="C42" s="41">
        <f>SUM(C39:C41)</f>
        <v>0</v>
      </c>
      <c r="D42" s="41">
        <f>SUM(D39:D41)</f>
        <v>191971.93776999999</v>
      </c>
    </row>
    <row r="43" spans="1:7" ht="15.75" thickTop="1" x14ac:dyDescent="0.3">
      <c r="A43" s="22" t="s">
        <v>63</v>
      </c>
      <c r="B43" s="25"/>
      <c r="C43" s="31"/>
      <c r="D43" s="31"/>
    </row>
    <row r="44" spans="1:7" x14ac:dyDescent="0.3">
      <c r="A44" s="24" t="s">
        <v>64</v>
      </c>
      <c r="B44" s="25"/>
      <c r="C44" s="26">
        <v>1660711.7753899994</v>
      </c>
      <c r="D44" s="27">
        <v>1265309.2003999995</v>
      </c>
    </row>
    <row r="45" spans="1:7" x14ac:dyDescent="0.3">
      <c r="A45" s="24" t="s">
        <v>65</v>
      </c>
      <c r="B45" s="25"/>
      <c r="C45" s="29">
        <v>0</v>
      </c>
      <c r="D45" s="27">
        <v>0</v>
      </c>
    </row>
    <row r="46" spans="1:7" x14ac:dyDescent="0.3">
      <c r="A46" s="24" t="s">
        <v>59</v>
      </c>
      <c r="B46" s="25">
        <v>18</v>
      </c>
      <c r="C46" s="26">
        <v>4896536.7701956173</v>
      </c>
      <c r="D46" s="27">
        <v>4858879.9405353433</v>
      </c>
    </row>
    <row r="47" spans="1:7" x14ac:dyDescent="0.3">
      <c r="A47" s="24" t="s">
        <v>66</v>
      </c>
      <c r="B47" s="25"/>
      <c r="C47" s="26">
        <v>114591</v>
      </c>
      <c r="D47" s="27">
        <v>114591</v>
      </c>
    </row>
    <row r="48" spans="1:7" x14ac:dyDescent="0.3">
      <c r="A48" s="24" t="s">
        <v>60</v>
      </c>
      <c r="B48" s="25"/>
      <c r="C48" s="26">
        <v>59.49</v>
      </c>
      <c r="D48" s="27">
        <v>0</v>
      </c>
    </row>
    <row r="49" spans="1:4" ht="15.75" thickBot="1" x14ac:dyDescent="0.35">
      <c r="A49" s="22" t="s">
        <v>67</v>
      </c>
      <c r="B49" s="25"/>
      <c r="C49" s="33">
        <f>SUM(C44:C48)</f>
        <v>6671899.0355856167</v>
      </c>
      <c r="D49" s="33">
        <f>SUM(D44:D48)</f>
        <v>6238780.1409353428</v>
      </c>
    </row>
    <row r="50" spans="1:4" ht="16.5" thickTop="1" thickBot="1" x14ac:dyDescent="0.35">
      <c r="A50" s="22" t="s">
        <v>68</v>
      </c>
      <c r="B50" s="25"/>
      <c r="C50" s="34">
        <f>C42+C49</f>
        <v>6671899.0355856167</v>
      </c>
      <c r="D50" s="34">
        <f>D42+D49</f>
        <v>6430752.0787053425</v>
      </c>
    </row>
    <row r="51" spans="1:4" ht="16.5" thickTop="1" thickBot="1" x14ac:dyDescent="0.35">
      <c r="A51" s="22" t="s">
        <v>69</v>
      </c>
      <c r="B51" s="25"/>
      <c r="C51" s="34">
        <f>C50+C37</f>
        <v>3030562.4335400006</v>
      </c>
      <c r="D51" s="34">
        <f>D50+D37</f>
        <v>2924844.6505000005</v>
      </c>
    </row>
    <row r="52" spans="1:4" ht="15.75" thickTop="1" x14ac:dyDescent="0.3">
      <c r="A52" s="54"/>
      <c r="B52" s="54"/>
      <c r="C52" s="42">
        <f>C27-C51</f>
        <v>8.9999288320541382E-5</v>
      </c>
      <c r="D52" s="42">
        <f>D27-D51</f>
        <v>8.999975398182869E-5</v>
      </c>
    </row>
    <row r="53" spans="1:4" x14ac:dyDescent="0.3">
      <c r="A53" s="54" t="s">
        <v>70</v>
      </c>
      <c r="B53" s="115">
        <v>17</v>
      </c>
      <c r="C53" s="43">
        <f>(C37-C9)/32000</f>
        <v>-113.79695348517551</v>
      </c>
      <c r="D53" s="43">
        <f>(D37-D9)/32000</f>
        <v>-109.56495088141693</v>
      </c>
    </row>
    <row r="54" spans="1:4" x14ac:dyDescent="0.3">
      <c r="A54" s="54"/>
      <c r="B54" s="54"/>
      <c r="C54" s="44"/>
      <c r="D54" s="44"/>
    </row>
    <row r="55" spans="1:4" x14ac:dyDescent="0.3">
      <c r="C55" s="45"/>
      <c r="D55" s="45"/>
    </row>
    <row r="56" spans="1:4" x14ac:dyDescent="0.3">
      <c r="C56" s="14"/>
    </row>
    <row r="57" spans="1:4" x14ac:dyDescent="0.3">
      <c r="D57" s="15"/>
    </row>
    <row r="58" spans="1:4" x14ac:dyDescent="0.3">
      <c r="D58" s="15"/>
    </row>
    <row r="59" spans="1:4" x14ac:dyDescent="0.3">
      <c r="D59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10" sqref="D10:D11"/>
    </sheetView>
  </sheetViews>
  <sheetFormatPr defaultColWidth="9.140625" defaultRowHeight="15" x14ac:dyDescent="0.3"/>
  <cols>
    <col min="1" max="1" width="56.5703125" style="2" customWidth="1"/>
    <col min="2" max="2" width="12.42578125" style="2" customWidth="1"/>
    <col min="3" max="4" width="16.5703125" style="15" customWidth="1"/>
    <col min="5" max="16384" width="9.140625" style="2"/>
  </cols>
  <sheetData>
    <row r="1" spans="1:7" x14ac:dyDescent="0.3">
      <c r="A1" s="114" t="s">
        <v>127</v>
      </c>
    </row>
    <row r="2" spans="1:7" x14ac:dyDescent="0.3">
      <c r="B2" s="114" t="s">
        <v>128</v>
      </c>
    </row>
    <row r="3" spans="1:7" ht="30" x14ac:dyDescent="0.3">
      <c r="A3" s="1" t="s">
        <v>126</v>
      </c>
      <c r="B3" s="81" t="s">
        <v>72</v>
      </c>
      <c r="C3" s="82" t="str">
        <f>[1]PL!C1</f>
        <v>6 месяцев 2021</v>
      </c>
      <c r="D3" s="82" t="s">
        <v>2</v>
      </c>
    </row>
    <row r="4" spans="1:7" x14ac:dyDescent="0.3">
      <c r="A4" s="1"/>
      <c r="B4" s="81"/>
      <c r="C4" s="83"/>
      <c r="D4" s="83"/>
    </row>
    <row r="5" spans="1:7" x14ac:dyDescent="0.3">
      <c r="A5" s="1" t="s">
        <v>91</v>
      </c>
      <c r="B5" s="12"/>
      <c r="C5" s="84"/>
      <c r="D5" s="84"/>
    </row>
    <row r="6" spans="1:7" x14ac:dyDescent="0.3">
      <c r="A6" s="85" t="s">
        <v>92</v>
      </c>
      <c r="B6" s="12"/>
      <c r="C6" s="86">
        <v>703264.51542999991</v>
      </c>
      <c r="D6" s="87">
        <v>651767.30250999995</v>
      </c>
      <c r="E6" s="88"/>
    </row>
    <row r="7" spans="1:7" x14ac:dyDescent="0.3">
      <c r="A7" s="85" t="s">
        <v>93</v>
      </c>
      <c r="B7" s="12"/>
      <c r="C7" s="89">
        <v>1217.3889999999999</v>
      </c>
      <c r="D7" s="87"/>
    </row>
    <row r="8" spans="1:7" x14ac:dyDescent="0.3">
      <c r="A8" s="85" t="s">
        <v>94</v>
      </c>
      <c r="B8" s="12"/>
      <c r="C8" s="86"/>
      <c r="D8" s="87"/>
    </row>
    <row r="9" spans="1:7" x14ac:dyDescent="0.3">
      <c r="A9" s="85" t="s">
        <v>95</v>
      </c>
      <c r="B9" s="12"/>
      <c r="C9" s="86">
        <v>31520.825280000001</v>
      </c>
      <c r="D9" s="87"/>
    </row>
    <row r="10" spans="1:7" x14ac:dyDescent="0.3">
      <c r="A10" s="85" t="s">
        <v>96</v>
      </c>
      <c r="B10" s="12"/>
      <c r="C10" s="90">
        <v>-82791.550799999997</v>
      </c>
      <c r="D10" s="87">
        <v>-240963.26747000002</v>
      </c>
    </row>
    <row r="11" spans="1:7" x14ac:dyDescent="0.3">
      <c r="A11" s="85" t="s">
        <v>97</v>
      </c>
      <c r="B11" s="12"/>
      <c r="C11" s="90">
        <v>-219309.22377000001</v>
      </c>
      <c r="D11" s="87">
        <v>-397.71019999999993</v>
      </c>
    </row>
    <row r="12" spans="1:7" x14ac:dyDescent="0.3">
      <c r="A12" s="85" t="s">
        <v>98</v>
      </c>
      <c r="B12" s="12"/>
      <c r="C12" s="91">
        <v>-321072.02724999998</v>
      </c>
      <c r="D12" s="87">
        <v>75</v>
      </c>
    </row>
    <row r="13" spans="1:7" x14ac:dyDescent="0.3">
      <c r="A13" s="85" t="s">
        <v>99</v>
      </c>
      <c r="B13" s="12"/>
      <c r="C13" s="91">
        <v>-121274.06381000001</v>
      </c>
      <c r="D13" s="87">
        <v>-1341336.11785</v>
      </c>
    </row>
    <row r="14" spans="1:7" x14ac:dyDescent="0.3">
      <c r="A14" s="85" t="s">
        <v>100</v>
      </c>
      <c r="B14" s="12"/>
      <c r="C14" s="90"/>
      <c r="D14" s="87"/>
      <c r="G14" s="92"/>
    </row>
    <row r="15" spans="1:7" x14ac:dyDescent="0.3">
      <c r="A15" s="85" t="s">
        <v>101</v>
      </c>
      <c r="B15" s="12"/>
      <c r="C15" s="90">
        <v>-8159.8815999999997</v>
      </c>
      <c r="D15" s="87"/>
    </row>
    <row r="16" spans="1:7" ht="15.75" thickBot="1" x14ac:dyDescent="0.35">
      <c r="A16" s="85"/>
      <c r="B16" s="12"/>
      <c r="C16" s="93"/>
      <c r="D16" s="94"/>
    </row>
    <row r="17" spans="1:4" ht="30.75" thickBot="1" x14ac:dyDescent="0.35">
      <c r="A17" s="1" t="s">
        <v>102</v>
      </c>
      <c r="B17" s="12"/>
      <c r="C17" s="95">
        <f>SUM(C6:C16)</f>
        <v>-16604.017520000132</v>
      </c>
      <c r="D17" s="96">
        <v>-930854.79301000014</v>
      </c>
    </row>
    <row r="18" spans="1:4" x14ac:dyDescent="0.3">
      <c r="A18" s="85"/>
      <c r="B18" s="12"/>
      <c r="C18" s="97"/>
      <c r="D18" s="87"/>
    </row>
    <row r="19" spans="1:4" x14ac:dyDescent="0.3">
      <c r="A19" s="1" t="s">
        <v>103</v>
      </c>
      <c r="B19" s="12"/>
      <c r="C19" s="98"/>
      <c r="D19" s="99"/>
    </row>
    <row r="20" spans="1:4" x14ac:dyDescent="0.3">
      <c r="A20" s="85" t="s">
        <v>104</v>
      </c>
      <c r="B20" s="12"/>
      <c r="C20" s="97"/>
      <c r="D20" s="87"/>
    </row>
    <row r="21" spans="1:4" x14ac:dyDescent="0.3">
      <c r="A21" s="85" t="s">
        <v>105</v>
      </c>
      <c r="B21" s="12"/>
      <c r="C21" s="97"/>
      <c r="D21" s="87"/>
    </row>
    <row r="22" spans="1:4" x14ac:dyDescent="0.3">
      <c r="A22" s="85" t="s">
        <v>106</v>
      </c>
      <c r="B22" s="12"/>
      <c r="C22" s="97"/>
      <c r="D22" s="87"/>
    </row>
    <row r="23" spans="1:4" x14ac:dyDescent="0.3">
      <c r="A23" s="85" t="s">
        <v>107</v>
      </c>
      <c r="B23" s="12"/>
      <c r="C23" s="97"/>
      <c r="D23" s="87"/>
    </row>
    <row r="24" spans="1:4" x14ac:dyDescent="0.3">
      <c r="A24" s="85" t="s">
        <v>108</v>
      </c>
      <c r="B24" s="12"/>
      <c r="C24" s="97"/>
      <c r="D24" s="87"/>
    </row>
    <row r="25" spans="1:4" x14ac:dyDescent="0.3">
      <c r="A25" s="85" t="s">
        <v>109</v>
      </c>
      <c r="B25" s="12"/>
      <c r="C25" s="97"/>
      <c r="D25" s="87"/>
    </row>
    <row r="26" spans="1:4" x14ac:dyDescent="0.3">
      <c r="A26" s="85" t="s">
        <v>110</v>
      </c>
      <c r="B26" s="12"/>
      <c r="C26" s="97"/>
      <c r="D26" s="87"/>
    </row>
    <row r="27" spans="1:4" x14ac:dyDescent="0.3">
      <c r="A27" s="85" t="s">
        <v>111</v>
      </c>
      <c r="B27" s="12"/>
      <c r="C27" s="97"/>
      <c r="D27" s="87"/>
    </row>
    <row r="28" spans="1:4" ht="15.75" thickBot="1" x14ac:dyDescent="0.35">
      <c r="A28" s="85" t="s">
        <v>112</v>
      </c>
      <c r="B28" s="12"/>
      <c r="C28" s="97"/>
      <c r="D28" s="87"/>
    </row>
    <row r="29" spans="1:4" ht="30.75" thickBot="1" x14ac:dyDescent="0.35">
      <c r="A29" s="1" t="s">
        <v>113</v>
      </c>
      <c r="B29" s="12"/>
      <c r="C29" s="112">
        <f>SUM(C20:C28)</f>
        <v>0</v>
      </c>
      <c r="D29" s="100">
        <v>0</v>
      </c>
    </row>
    <row r="30" spans="1:4" x14ac:dyDescent="0.3">
      <c r="A30" s="1"/>
      <c r="B30" s="12"/>
      <c r="C30" s="97"/>
      <c r="D30" s="87"/>
    </row>
    <row r="31" spans="1:4" x14ac:dyDescent="0.3">
      <c r="A31" s="1" t="s">
        <v>114</v>
      </c>
      <c r="B31" s="12"/>
      <c r="C31" s="97"/>
      <c r="D31" s="87"/>
    </row>
    <row r="32" spans="1:4" x14ac:dyDescent="0.3">
      <c r="A32" s="85" t="s">
        <v>115</v>
      </c>
      <c r="B32" s="12"/>
      <c r="C32" s="101"/>
      <c r="D32" s="87"/>
    </row>
    <row r="33" spans="1:8" x14ac:dyDescent="0.3">
      <c r="A33" s="85" t="s">
        <v>116</v>
      </c>
      <c r="B33" s="12"/>
      <c r="C33" s="90">
        <v>41006.163</v>
      </c>
      <c r="D33" s="87">
        <v>1415084.67289</v>
      </c>
    </row>
    <row r="34" spans="1:8" x14ac:dyDescent="0.3">
      <c r="A34" s="85" t="s">
        <v>117</v>
      </c>
      <c r="B34" s="12"/>
      <c r="C34" s="90">
        <v>-98245.074410000001</v>
      </c>
      <c r="D34" s="87">
        <v>-368135.53988</v>
      </c>
      <c r="H34" s="28"/>
    </row>
    <row r="35" spans="1:8" ht="15.75" thickBot="1" x14ac:dyDescent="0.35">
      <c r="A35" s="85" t="s">
        <v>118</v>
      </c>
      <c r="B35" s="12"/>
      <c r="C35" s="90">
        <v>-75174.072109999994</v>
      </c>
      <c r="D35" s="87"/>
    </row>
    <row r="36" spans="1:8" ht="15.75" hidden="1" thickBot="1" x14ac:dyDescent="0.35">
      <c r="A36" s="85" t="s">
        <v>119</v>
      </c>
      <c r="B36" s="12"/>
      <c r="C36" s="90">
        <v>0</v>
      </c>
      <c r="D36" s="87">
        <v>0</v>
      </c>
    </row>
    <row r="37" spans="1:8" ht="30.75" thickBot="1" x14ac:dyDescent="0.35">
      <c r="A37" s="1" t="s">
        <v>120</v>
      </c>
      <c r="B37" s="12"/>
      <c r="C37" s="102">
        <f>SUM(C33:C36)</f>
        <v>-132412.98352000001</v>
      </c>
      <c r="D37" s="100">
        <v>1046949.13301</v>
      </c>
    </row>
    <row r="38" spans="1:8" x14ac:dyDescent="0.3">
      <c r="A38" s="1"/>
      <c r="B38" s="12"/>
      <c r="C38" s="90"/>
      <c r="D38" s="87"/>
    </row>
    <row r="39" spans="1:8" ht="30" x14ac:dyDescent="0.3">
      <c r="A39" s="1" t="s">
        <v>121</v>
      </c>
      <c r="B39" s="12"/>
      <c r="C39" s="103">
        <f>C17+C29+C37</f>
        <v>-149017.00104000015</v>
      </c>
      <c r="D39" s="104">
        <v>116094.33999999985</v>
      </c>
      <c r="E39" s="36"/>
      <c r="F39" s="36"/>
    </row>
    <row r="40" spans="1:8" x14ac:dyDescent="0.3">
      <c r="A40" s="85" t="s">
        <v>122</v>
      </c>
      <c r="B40" s="12"/>
      <c r="C40" s="90">
        <v>172691.61516000025</v>
      </c>
      <c r="D40" s="105">
        <v>3337</v>
      </c>
    </row>
    <row r="41" spans="1:8" ht="30.75" thickBot="1" x14ac:dyDescent="0.35">
      <c r="A41" s="85" t="s">
        <v>123</v>
      </c>
      <c r="B41" s="12"/>
      <c r="C41" s="106">
        <v>-212.44900000000001</v>
      </c>
      <c r="D41" s="107">
        <v>32577.183219999995</v>
      </c>
    </row>
    <row r="42" spans="1:8" ht="15.75" thickBot="1" x14ac:dyDescent="0.35">
      <c r="A42" s="1" t="s">
        <v>124</v>
      </c>
      <c r="B42" s="12"/>
      <c r="C42" s="108">
        <f>SUM(C39:C41)</f>
        <v>23462.1651200001</v>
      </c>
      <c r="D42" s="109">
        <v>152008.52321999986</v>
      </c>
    </row>
    <row r="43" spans="1:8" ht="15.75" thickTop="1" x14ac:dyDescent="0.3">
      <c r="C43" s="110">
        <f>'[1]TB for FS'!U17</f>
        <v>23462.165120000274</v>
      </c>
    </row>
    <row r="44" spans="1:8" x14ac:dyDescent="0.3">
      <c r="C44" s="111">
        <f>C42-C43</f>
        <v>-1.7462298274040222E-10</v>
      </c>
    </row>
    <row r="45" spans="1:8" x14ac:dyDescent="0.3">
      <c r="C45" s="14"/>
    </row>
    <row r="47" spans="1:8" x14ac:dyDescent="0.3">
      <c r="C4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ColWidth="9.140625" defaultRowHeight="15" x14ac:dyDescent="0.3"/>
  <cols>
    <col min="1" max="1" width="40.85546875" style="54" bestFit="1" customWidth="1"/>
    <col min="2" max="2" width="12.42578125" style="54" customWidth="1"/>
    <col min="3" max="6" width="16.5703125" style="80" customWidth="1"/>
    <col min="7" max="7" width="17.28515625" style="80" customWidth="1"/>
    <col min="8" max="8" width="16.5703125" style="80" customWidth="1"/>
    <col min="9" max="9" width="9.85546875" style="54" bestFit="1" customWidth="1"/>
    <col min="10" max="16384" width="9.140625" style="54"/>
  </cols>
  <sheetData>
    <row r="1" spans="1:10" x14ac:dyDescent="0.3">
      <c r="A1" s="116" t="s">
        <v>130</v>
      </c>
    </row>
    <row r="3" spans="1:10" ht="15.75" thickBot="1" x14ac:dyDescent="0.35">
      <c r="A3" s="47" t="s">
        <v>126</v>
      </c>
      <c r="B3" s="63"/>
      <c r="C3" s="113" t="s">
        <v>71</v>
      </c>
      <c r="D3" s="113"/>
      <c r="E3" s="113"/>
      <c r="F3" s="113"/>
      <c r="G3" s="64"/>
      <c r="H3" s="64"/>
    </row>
    <row r="4" spans="1:10" ht="45.75" thickBot="1" x14ac:dyDescent="0.35">
      <c r="A4" s="47"/>
      <c r="B4" s="63" t="s">
        <v>72</v>
      </c>
      <c r="C4" s="65" t="s">
        <v>73</v>
      </c>
      <c r="D4" s="65" t="s">
        <v>54</v>
      </c>
      <c r="E4" s="65" t="s">
        <v>74</v>
      </c>
      <c r="F4" s="65" t="s">
        <v>75</v>
      </c>
      <c r="G4" s="65" t="s">
        <v>76</v>
      </c>
      <c r="H4" s="65" t="s">
        <v>77</v>
      </c>
    </row>
    <row r="5" spans="1:10" x14ac:dyDescent="0.3">
      <c r="A5" s="56"/>
      <c r="B5" s="60"/>
      <c r="C5" s="66"/>
      <c r="D5" s="66"/>
      <c r="E5" s="66"/>
      <c r="F5" s="66"/>
      <c r="G5" s="66"/>
      <c r="H5" s="66"/>
    </row>
    <row r="6" spans="1:10" x14ac:dyDescent="0.3">
      <c r="A6" s="56" t="s">
        <v>78</v>
      </c>
      <c r="B6" s="60"/>
      <c r="C6" s="67">
        <v>48560</v>
      </c>
      <c r="D6" s="67"/>
      <c r="E6" s="67">
        <v>-2663723</v>
      </c>
      <c r="F6" s="67">
        <v>-2615163</v>
      </c>
      <c r="G6" s="67">
        <v>8967</v>
      </c>
      <c r="H6" s="67">
        <v>-2606196</v>
      </c>
    </row>
    <row r="7" spans="1:10" x14ac:dyDescent="0.3">
      <c r="A7" s="56" t="s">
        <v>79</v>
      </c>
      <c r="B7" s="60"/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</row>
    <row r="8" spans="1:10" ht="30" x14ac:dyDescent="0.3">
      <c r="A8" s="56" t="s">
        <v>80</v>
      </c>
      <c r="B8" s="60"/>
      <c r="C8" s="69">
        <v>48560</v>
      </c>
      <c r="D8" s="69">
        <v>0</v>
      </c>
      <c r="E8" s="69">
        <v>-2663723</v>
      </c>
      <c r="F8" s="69">
        <v>-2615163</v>
      </c>
      <c r="G8" s="69">
        <v>8967</v>
      </c>
      <c r="H8" s="69">
        <v>-2606196</v>
      </c>
    </row>
    <row r="9" spans="1:10" x14ac:dyDescent="0.3">
      <c r="A9" s="47" t="s">
        <v>81</v>
      </c>
      <c r="B9" s="60"/>
      <c r="C9" s="68"/>
      <c r="D9" s="68"/>
      <c r="E9" s="68"/>
      <c r="F9" s="68"/>
      <c r="G9" s="68"/>
      <c r="H9" s="68"/>
    </row>
    <row r="10" spans="1:10" x14ac:dyDescent="0.3">
      <c r="A10" s="56" t="s">
        <v>82</v>
      </c>
      <c r="B10" s="60"/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10" x14ac:dyDescent="0.3">
      <c r="A11" s="56"/>
      <c r="B11" s="60"/>
      <c r="C11" s="68"/>
      <c r="D11" s="68"/>
      <c r="E11" s="68"/>
      <c r="F11" s="68"/>
      <c r="G11" s="68"/>
      <c r="H11" s="68">
        <v>0</v>
      </c>
    </row>
    <row r="12" spans="1:10" x14ac:dyDescent="0.3">
      <c r="A12" s="56" t="s">
        <v>83</v>
      </c>
      <c r="B12" s="60"/>
      <c r="C12" s="68"/>
      <c r="D12" s="68">
        <v>0</v>
      </c>
      <c r="E12" s="68"/>
      <c r="F12" s="68"/>
      <c r="G12" s="68"/>
      <c r="H12" s="68">
        <v>0</v>
      </c>
    </row>
    <row r="13" spans="1:10" ht="30" x14ac:dyDescent="0.3">
      <c r="A13" s="56" t="s">
        <v>84</v>
      </c>
      <c r="B13" s="60"/>
      <c r="C13" s="68"/>
      <c r="D13" s="68"/>
      <c r="E13" s="70">
        <v>-898945.85539884237</v>
      </c>
      <c r="F13" s="71">
        <v>-898945.85539884237</v>
      </c>
      <c r="G13" s="70">
        <v>-765.57280649999996</v>
      </c>
      <c r="H13" s="72">
        <v>-899711.42820534238</v>
      </c>
    </row>
    <row r="14" spans="1:10" x14ac:dyDescent="0.3">
      <c r="A14" s="47" t="s">
        <v>85</v>
      </c>
      <c r="B14" s="60"/>
      <c r="C14" s="73">
        <v>0</v>
      </c>
      <c r="D14" s="73">
        <v>0</v>
      </c>
      <c r="E14" s="73">
        <v>-898945.85539884237</v>
      </c>
      <c r="F14" s="73">
        <v>-898945.85539884237</v>
      </c>
      <c r="G14" s="73">
        <v>-765.57280649999996</v>
      </c>
      <c r="H14" s="73">
        <v>-899711.42820534238</v>
      </c>
    </row>
    <row r="15" spans="1:10" x14ac:dyDescent="0.3">
      <c r="A15" s="47" t="s">
        <v>86</v>
      </c>
      <c r="B15" s="60"/>
      <c r="C15" s="74">
        <f t="shared" ref="C15:H15" si="0">C8+C14</f>
        <v>48560</v>
      </c>
      <c r="D15" s="74">
        <f t="shared" si="0"/>
        <v>0</v>
      </c>
      <c r="E15" s="74">
        <f t="shared" si="0"/>
        <v>-3562668.8553988421</v>
      </c>
      <c r="F15" s="74">
        <f t="shared" si="0"/>
        <v>-3514108.8553988421</v>
      </c>
      <c r="G15" s="74">
        <f t="shared" si="0"/>
        <v>8201.4271934999997</v>
      </c>
      <c r="H15" s="74">
        <f t="shared" si="0"/>
        <v>-3505907.4282053425</v>
      </c>
      <c r="I15" s="75"/>
      <c r="J15" s="76"/>
    </row>
    <row r="16" spans="1:10" x14ac:dyDescent="0.3">
      <c r="C16" s="77"/>
      <c r="D16" s="77"/>
      <c r="E16" s="77"/>
      <c r="F16" s="77"/>
      <c r="G16" s="77"/>
      <c r="H16" s="77"/>
    </row>
    <row r="17" spans="1:10" ht="30" x14ac:dyDescent="0.3">
      <c r="A17" s="47" t="s">
        <v>87</v>
      </c>
      <c r="B17" s="56"/>
      <c r="C17" s="68"/>
      <c r="D17" s="68"/>
      <c r="E17" s="68"/>
      <c r="F17" s="68"/>
      <c r="G17" s="68"/>
      <c r="H17" s="68"/>
    </row>
    <row r="18" spans="1:10" x14ac:dyDescent="0.3">
      <c r="A18" s="56" t="s">
        <v>88</v>
      </c>
      <c r="B18" s="56"/>
      <c r="C18" s="68">
        <v>0</v>
      </c>
      <c r="D18" s="68">
        <v>0</v>
      </c>
      <c r="E18" s="68">
        <f>PL!C26</f>
        <v>-135113.8006402739</v>
      </c>
      <c r="F18" s="68">
        <f>SUM(C18:E18)</f>
        <v>-135113.8006402739</v>
      </c>
      <c r="G18" s="68">
        <f>PL!C27</f>
        <v>-315.37319999999994</v>
      </c>
      <c r="H18" s="68">
        <f>SUM(F18:G18)</f>
        <v>-135429.1738402739</v>
      </c>
    </row>
    <row r="19" spans="1:10" ht="30" x14ac:dyDescent="0.3">
      <c r="A19" s="47" t="s">
        <v>89</v>
      </c>
      <c r="B19" s="56"/>
      <c r="C19" s="73">
        <f>SUM(C18:C18)</f>
        <v>0</v>
      </c>
      <c r="D19" s="73">
        <f t="shared" ref="D19:H19" si="1">SUM(D18:D18)</f>
        <v>0</v>
      </c>
      <c r="E19" s="73">
        <f t="shared" si="1"/>
        <v>-135113.8006402739</v>
      </c>
      <c r="F19" s="73">
        <f t="shared" si="1"/>
        <v>-135113.8006402739</v>
      </c>
      <c r="G19" s="73">
        <f t="shared" si="1"/>
        <v>-315.37319999999994</v>
      </c>
      <c r="H19" s="73">
        <f t="shared" si="1"/>
        <v>-135429.1738402739</v>
      </c>
    </row>
    <row r="20" spans="1:10" x14ac:dyDescent="0.3">
      <c r="A20" s="47" t="s">
        <v>90</v>
      </c>
      <c r="B20" s="56"/>
      <c r="C20" s="74">
        <f t="shared" ref="C20:G20" si="2">C15+C19</f>
        <v>48560</v>
      </c>
      <c r="D20" s="74">
        <f t="shared" si="2"/>
        <v>0</v>
      </c>
      <c r="E20" s="74">
        <f t="shared" si="2"/>
        <v>-3697782.656039116</v>
      </c>
      <c r="F20" s="74">
        <f t="shared" si="2"/>
        <v>-3649222.656039116</v>
      </c>
      <c r="G20" s="74">
        <f t="shared" si="2"/>
        <v>7886.0539934999997</v>
      </c>
      <c r="H20" s="74">
        <f>H15+H19</f>
        <v>-3641336.6020456166</v>
      </c>
      <c r="I20" s="78"/>
      <c r="J20" s="79"/>
    </row>
    <row r="21" spans="1:10" x14ac:dyDescent="0.3">
      <c r="C21" s="78"/>
      <c r="D21" s="78"/>
      <c r="E21" s="78"/>
      <c r="F21" s="78"/>
      <c r="G21" s="78"/>
      <c r="H21" s="78"/>
    </row>
    <row r="22" spans="1:10" x14ac:dyDescent="0.3">
      <c r="C22" s="78"/>
      <c r="D22" s="78"/>
      <c r="F22" s="78"/>
      <c r="G22" s="78"/>
    </row>
    <row r="23" spans="1:10" x14ac:dyDescent="0.3">
      <c r="C23" s="78"/>
      <c r="D23" s="78"/>
    </row>
    <row r="24" spans="1:10" x14ac:dyDescent="0.3">
      <c r="C24" s="78"/>
      <c r="D24" s="78"/>
      <c r="E24" s="78"/>
      <c r="F24" s="78"/>
      <c r="G24" s="78"/>
      <c r="H24" s="78"/>
    </row>
    <row r="25" spans="1:10" x14ac:dyDescent="0.3">
      <c r="C25" s="78"/>
      <c r="D25" s="78"/>
      <c r="E25" s="78"/>
      <c r="F25" s="78"/>
      <c r="G25" s="78"/>
      <c r="H25" s="78"/>
    </row>
    <row r="26" spans="1:10" x14ac:dyDescent="0.3">
      <c r="C26" s="78"/>
      <c r="D26" s="78"/>
      <c r="E26" s="78"/>
      <c r="F26" s="78"/>
      <c r="G26" s="78"/>
      <c r="H26" s="78"/>
    </row>
    <row r="27" spans="1:10" x14ac:dyDescent="0.3">
      <c r="C27" s="78"/>
      <c r="D27" s="78"/>
      <c r="E27" s="78"/>
      <c r="F27" s="78"/>
      <c r="G27" s="78"/>
      <c r="H27" s="78"/>
    </row>
    <row r="28" spans="1:10" x14ac:dyDescent="0.3">
      <c r="C28" s="78"/>
      <c r="D28" s="78"/>
      <c r="E28" s="78"/>
      <c r="F28" s="78"/>
      <c r="G28" s="78"/>
      <c r="H28" s="78"/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CF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dcterms:created xsi:type="dcterms:W3CDTF">2021-08-04T06:05:08Z</dcterms:created>
  <dcterms:modified xsi:type="dcterms:W3CDTF">2021-08-18T12:33:49Z</dcterms:modified>
</cp:coreProperties>
</file>