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lyssyak\Desktop\ФО Кожан\Айбек\KASE\KASE 2025\касе\М\"/>
    </mc:Choice>
  </mc:AlternateContent>
  <xr:revisionPtr revIDLastSave="0" documentId="13_ncr:1_{4661BEFA-EAA2-4925-8417-848CD23281A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ФП " sheetId="1" r:id="rId1"/>
    <sheet name="ОСД " sheetId="3" r:id="rId2"/>
    <sheet name="ОИК" sheetId="2" r:id="rId3"/>
    <sheet name="ОДДС " sheetId="4" r:id="rId4"/>
  </sheets>
  <definedNames>
    <definedName name="OLE_LINK1" localSheetId="0">'ОФП '!$A$18</definedName>
    <definedName name="_xlnm.Print_Titles" localSheetId="3">'ОДДС '!$6:$6</definedName>
    <definedName name="_xlnm.Print_Titles" localSheetId="2">ОИК!$6:$7</definedName>
    <definedName name="_xlnm.Print_Titles" localSheetId="1">'ОСД '!$6:$6</definedName>
    <definedName name="_xlnm.Print_Titles" localSheetId="0">'ОФП '!$6:$6</definedName>
    <definedName name="_xlnm.Print_Area" localSheetId="2">ОИК!$A$1:$E$28</definedName>
    <definedName name="_xlnm.Print_Area" localSheetId="1">'ОСД 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C18" i="4"/>
  <c r="E9" i="2" l="1"/>
  <c r="C17" i="4" l="1"/>
  <c r="C16" i="4"/>
  <c r="C15" i="4"/>
  <c r="A59" i="4" l="1"/>
  <c r="A58" i="4"/>
  <c r="A28" i="2"/>
  <c r="A27" i="2"/>
  <c r="A33" i="3"/>
  <c r="A32" i="3"/>
  <c r="D10" i="3" l="1"/>
  <c r="D15" i="3" s="1"/>
  <c r="D20" i="3" s="1"/>
  <c r="D23" i="3" l="1"/>
  <c r="E21" i="2"/>
  <c r="D27" i="3" l="1"/>
  <c r="D24" i="3"/>
  <c r="C20" i="1"/>
  <c r="C15" i="2" l="1"/>
  <c r="A4" i="4"/>
  <c r="A4" i="2"/>
  <c r="D44" i="4" l="1"/>
  <c r="D20" i="1"/>
  <c r="C6" i="4"/>
  <c r="D6" i="4"/>
  <c r="C20" i="2"/>
  <c r="C22" i="2" s="1"/>
  <c r="D54" i="1"/>
  <c r="C54" i="1"/>
  <c r="D45" i="1"/>
  <c r="C45" i="1"/>
  <c r="C38" i="1"/>
  <c r="C44" i="4"/>
  <c r="C49" i="4"/>
  <c r="C10" i="3"/>
  <c r="D38" i="1"/>
  <c r="C31" i="1"/>
  <c r="D31" i="1"/>
  <c r="A25" i="1"/>
  <c r="C15" i="3" l="1"/>
  <c r="C20" i="3" s="1"/>
  <c r="C9" i="4" s="1"/>
  <c r="D11" i="2"/>
  <c r="D55" i="1"/>
  <c r="D32" i="1"/>
  <c r="D56" i="1" s="1"/>
  <c r="C55" i="1"/>
  <c r="C32" i="1"/>
  <c r="C56" i="1" s="1"/>
  <c r="D29" i="4"/>
  <c r="D34" i="4" s="1"/>
  <c r="D51" i="4" s="1"/>
  <c r="D53" i="4" s="1"/>
  <c r="E17" i="2"/>
  <c r="C23" i="3" l="1"/>
  <c r="C27" i="3" s="1"/>
  <c r="E11" i="2"/>
  <c r="D12" i="2"/>
  <c r="D57" i="1"/>
  <c r="C57" i="1"/>
  <c r="F17" i="2"/>
  <c r="C24" i="3" l="1"/>
  <c r="D19" i="2"/>
  <c r="D20" i="2" s="1"/>
  <c r="E12" i="2"/>
  <c r="E15" i="2" s="1"/>
  <c r="D15" i="2"/>
  <c r="C29" i="4"/>
  <c r="E19" i="2" l="1"/>
  <c r="E20" i="2" s="1"/>
  <c r="E22" i="2" s="1"/>
  <c r="E23" i="2" s="1"/>
  <c r="F12" i="2"/>
  <c r="D22" i="2"/>
  <c r="D23" i="2" s="1"/>
  <c r="C34" i="4"/>
  <c r="C51" i="4" s="1"/>
  <c r="F22" i="2" l="1"/>
  <c r="F20" i="2"/>
  <c r="C53" i="4"/>
  <c r="C54" i="4" l="1"/>
</calcChain>
</file>

<file path=xl/sharedStrings.xml><?xml version="1.0" encoding="utf-8"?>
<sst xmlns="http://schemas.openxmlformats.org/spreadsheetml/2006/main" count="157" uniqueCount="122">
  <si>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</si>
  <si>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</si>
  <si>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</si>
  <si>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</si>
  <si>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Отложенные налоговые активы</t>
  </si>
  <si>
    <t>Торговая дебиторская задолженность</t>
  </si>
  <si>
    <t>Предоплата по подоходному налогу</t>
  </si>
  <si>
    <t>Итого активы</t>
  </si>
  <si>
    <t>Долгосрочные обязательства</t>
  </si>
  <si>
    <t>Торговая кредиторская задолженность</t>
  </si>
  <si>
    <t>ОТЧЕТ ОБ ИЗМЕНЕНИЯХ В КАПИТАЛЕ</t>
  </si>
  <si>
    <t>Расходы по реализации</t>
  </si>
  <si>
    <t>Прибыль до налогообложения</t>
  </si>
  <si>
    <t>Прибыль на акцию</t>
  </si>
  <si>
    <t>в тысячах тенге</t>
  </si>
  <si>
    <t>Прим.</t>
  </si>
  <si>
    <t>АКТИВЫ</t>
  </si>
  <si>
    <t>Нефтегазовые активы и права на недропользование</t>
  </si>
  <si>
    <t>Незавершённое строительство</t>
  </si>
  <si>
    <t xml:space="preserve">Денежные средства, ограниченные в использовании </t>
  </si>
  <si>
    <t>Текущие активы</t>
  </si>
  <si>
    <t>Товарно-материальные запасы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</si>
  <si>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</si>
  <si>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</si>
  <si>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</si>
  <si>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</si>
  <si>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</si>
  <si>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</si>
  <si>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</si>
  <si>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</si>
  <si>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 xml:space="preserve">Кредиты и 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</si>
  <si>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</si>
  <si>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</si>
  <si>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</si>
  <si>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Прочая кредиторская задолженность и начисленные обязательства</t>
  </si>
  <si>
    <t>Корпоративный подоходный налог к уплате</t>
  </si>
  <si>
    <t>Прочие налоги к уплате</t>
  </si>
  <si>
    <t>Итого капитал и обязательства</t>
  </si>
  <si>
    <t>Доход от реализации продукции</t>
  </si>
  <si>
    <t>Себестоимость реализованной продукции</t>
  </si>
  <si>
    <t>Валовая прибыль</t>
  </si>
  <si>
    <t>Общие и административные расходы</t>
  </si>
  <si>
    <t xml:space="preserve">Финансовые затраты </t>
  </si>
  <si>
    <t>Финансовые доходы</t>
  </si>
  <si>
    <t>(Отрицательная) / положительная курсовая разница, нетто</t>
  </si>
  <si>
    <t>Прочие доходы, нетто</t>
  </si>
  <si>
    <t>Расходы по подоходному налогу</t>
  </si>
  <si>
    <t>Чистая прибыль за год</t>
  </si>
  <si>
    <t>Итого совокупный доход за год</t>
  </si>
  <si>
    <t xml:space="preserve">Итого </t>
  </si>
  <si>
    <t xml:space="preserve">Чистая прибыль </t>
  </si>
  <si>
    <t xml:space="preserve">Итого совокупный доход за год </t>
  </si>
  <si>
    <t>Денежные потоки по операционной деятельности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</si>
  <si>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</si>
  <si>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</si>
  <si>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</si>
  <si>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Списание ТМЗ до справедливой стоимости</t>
  </si>
  <si>
    <t>Финансовые затраты</t>
  </si>
  <si>
    <t>Нереализованная отрицательная / (положительная) курсовая разница, нетто</t>
  </si>
  <si>
    <t>Операционная прибыль до изменений в оборотном капитале</t>
  </si>
  <si>
    <t>Изменения в оборотном капитале</t>
  </si>
  <si>
    <t>Изменения в налогах к возмещению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</si>
  <si>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</si>
  <si>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</si>
  <si>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</si>
  <si>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</si>
  <si>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</si>
  <si>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</si>
  <si>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</si>
  <si>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Приобретение нефтегазовых активов</t>
  </si>
  <si>
    <t>Приобретение основных средств</t>
  </si>
  <si>
    <t>Приобретение разведочных и оценочных активов</t>
  </si>
  <si>
    <t>Затраты на незавершённое строительство</t>
  </si>
  <si>
    <t>Чистые денежные средства, использованные в инвестиционной деятельности</t>
  </si>
  <si>
    <t>Денежные потоки по финансовой деятельности</t>
  </si>
  <si>
    <t>Получение займа</t>
  </si>
  <si>
    <t>Погашение займа</t>
  </si>
  <si>
    <t>Чистые денежные средства, полученные от / (использованные) в финансовой деятельности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</si>
  <si>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</si>
  <si>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</si>
  <si>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</si>
  <si>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Балансовая стоимость одной простой акции (в тенге)</t>
  </si>
  <si>
    <t>Возврат/(выдача) займов</t>
  </si>
  <si>
    <t>Займы выданные</t>
  </si>
  <si>
    <t>Приобретение нематериальных активов</t>
  </si>
  <si>
    <t>Полученные вознаграждения</t>
  </si>
  <si>
    <t>Кусниденова Э. С.</t>
  </si>
  <si>
    <t>______________</t>
  </si>
  <si>
    <t>Главный бухгалтер</t>
  </si>
  <si>
    <t>________________</t>
  </si>
  <si>
    <t>Прочие долгосрочные активы</t>
  </si>
  <si>
    <t>Изменения в прочих долгосрочных активах</t>
  </si>
  <si>
    <t>Промежуточная финансовая отчетность</t>
  </si>
  <si>
    <t xml:space="preserve">АО "КоЖаН" </t>
  </si>
  <si>
    <t>ОТЧЕТ О ФИНАНСОВОМ  ПОЛОЖЕНИИ</t>
  </si>
  <si>
    <t>ОТЧЕТ О СОВОКУПНОМ  ДОХОДЕ</t>
  </si>
  <si>
    <t>ОТЧЕТ О ДВИЖЕНИИ ДЕНЕЖНЫХ  СРЕДСТВ</t>
  </si>
  <si>
    <t>Долгосрочные авансы выданные</t>
  </si>
  <si>
    <t>Выплата вознаграждения</t>
  </si>
  <si>
    <t>Чистая курсовая разница, нетто</t>
  </si>
  <si>
    <t>Размещение депозитов на ликвидацию и восстановление месторождений</t>
  </si>
  <si>
    <t>Изменения в торговой дебиторской задолженности, авансах выданных  и прочих оборотных средствах</t>
  </si>
  <si>
    <t>Изменения в  запасах</t>
  </si>
  <si>
    <t>Изменения в обязательствах по договорам с покупателями/авансах полученных</t>
  </si>
  <si>
    <t>23, 24, 25</t>
  </si>
  <si>
    <t>Базовая прибыль на акцию (в тенге)</t>
  </si>
  <si>
    <t>Обязательства по отсроченному налогу</t>
  </si>
  <si>
    <t>Дивиденды к уплате</t>
  </si>
  <si>
    <t>Дивиденды к выплате</t>
  </si>
  <si>
    <t xml:space="preserve">На 1 января 2024 года </t>
  </si>
  <si>
    <t>Обязательства по договорам с покупателями</t>
  </si>
  <si>
    <t>Чжан У</t>
  </si>
  <si>
    <t>Генеральный директор</t>
  </si>
  <si>
    <t>Операционная прибыль</t>
  </si>
  <si>
    <t>На 31 марта 2025 года</t>
  </si>
  <si>
    <t>31 декабря 2024</t>
  </si>
  <si>
    <t>31 марта 2025</t>
  </si>
  <si>
    <t>-</t>
  </si>
  <si>
    <t>За 3 месяца, закончившиеся 31 марта 2025 года</t>
  </si>
  <si>
    <t>За 3 месяца, закончившиеся 31 марта 2024 года</t>
  </si>
  <si>
    <t>На 31 марта 2024 года</t>
  </si>
  <si>
    <t xml:space="preserve">На 1 января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</si>
</sst>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#,##0_ ;\-#,##0\ "/>
  </numFmts>
  <fonts count="1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96">
    <xf numFmtId="0" fontId="0" fillId="0" borderId="0"/>
    <xf numFmtId="0" fontId="1" fillId="0" borderId="0"/>
    <xf numFmtId="0" fontId="8" fillId="0" borderId="0"/>
    <xf numFmtId="170" fontId="9" fillId="0" borderId="0"/>
    <xf numFmtId="17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3" fillId="0" borderId="0">
      <alignment horizontal="left"/>
    </xf>
    <xf numFmtId="0" fontId="12" fillId="0" borderId="0"/>
    <xf numFmtId="0" fontId="11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13" fillId="0" borderId="0">
      <alignment horizontal="left"/>
    </xf>
    <xf numFmtId="0" fontId="1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horizontal="left"/>
    </xf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6" fontId="16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1">
      <protection locked="0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2" borderId="0" applyNumberFormat="0" applyBorder="0" applyAlignment="0" applyProtection="0"/>
    <xf numFmtId="171" fontId="20" fillId="8" borderId="0" applyNumberFormat="0" applyBorder="0" applyAlignment="0" applyProtection="0"/>
    <xf numFmtId="0" fontId="19" fillId="3" borderId="0" applyNumberFormat="0" applyBorder="0" applyAlignment="0" applyProtection="0"/>
    <xf numFmtId="171" fontId="20" fillId="9" borderId="0" applyNumberFormat="0" applyBorder="0" applyAlignment="0" applyProtection="0"/>
    <xf numFmtId="0" fontId="19" fillId="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1" borderId="0" applyNumberFormat="0" applyBorder="0" applyAlignment="0" applyProtection="0"/>
    <xf numFmtId="0" fontId="19" fillId="6" borderId="0" applyNumberFormat="0" applyBorder="0" applyAlignment="0" applyProtection="0"/>
    <xf numFmtId="171" fontId="20" fillId="6" borderId="0" applyNumberFormat="0" applyBorder="0" applyAlignment="0" applyProtection="0"/>
    <xf numFmtId="0" fontId="19" fillId="7" borderId="0" applyNumberFormat="0" applyBorder="0" applyAlignment="0" applyProtection="0"/>
    <xf numFmtId="171" fontId="20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9" borderId="0" applyNumberFormat="0" applyBorder="0" applyAlignment="0" applyProtection="0"/>
    <xf numFmtId="171" fontId="20" fillId="15" borderId="0" applyNumberFormat="0" applyBorder="0" applyAlignment="0" applyProtection="0"/>
    <xf numFmtId="0" fontId="19" fillId="1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6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10" borderId="0" applyNumberFormat="0" applyBorder="0" applyAlignment="0" applyProtection="0"/>
    <xf numFmtId="171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8" borderId="0" applyNumberFormat="0" applyBorder="0" applyAlignment="0" applyProtection="0"/>
    <xf numFmtId="0" fontId="22" fillId="18" borderId="0" applyNumberFormat="0" applyBorder="0" applyAlignment="0" applyProtection="0"/>
    <xf numFmtId="171" fontId="23" fillId="6" borderId="0" applyNumberFormat="0" applyBorder="0" applyAlignment="0" applyProtection="0"/>
    <xf numFmtId="0" fontId="22" fillId="9" borderId="0" applyNumberFormat="0" applyBorder="0" applyAlignment="0" applyProtection="0"/>
    <xf numFmtId="171" fontId="23" fillId="15" borderId="0" applyNumberFormat="0" applyBorder="0" applyAlignment="0" applyProtection="0"/>
    <xf numFmtId="0" fontId="22" fillId="14" borderId="0" applyNumberFormat="0" applyBorder="0" applyAlignment="0" applyProtection="0"/>
    <xf numFmtId="171" fontId="23" fillId="10" borderId="0" applyNumberFormat="0" applyBorder="0" applyAlignment="0" applyProtection="0"/>
    <xf numFmtId="0" fontId="22" fillId="19" borderId="0" applyNumberFormat="0" applyBorder="0" applyAlignment="0" applyProtection="0"/>
    <xf numFmtId="171" fontId="23" fillId="21" borderId="0" applyNumberFormat="0" applyBorder="0" applyAlignment="0" applyProtection="0"/>
    <xf numFmtId="0" fontId="22" fillId="20" borderId="0" applyNumberFormat="0" applyBorder="0" applyAlignment="0" applyProtection="0"/>
    <xf numFmtId="171" fontId="23" fillId="6" borderId="0" applyNumberFormat="0" applyBorder="0" applyAlignment="0" applyProtection="0"/>
    <xf numFmtId="0" fontId="22" fillId="8" borderId="0" applyNumberFormat="0" applyBorder="0" applyAlignment="0" applyProtection="0"/>
    <xf numFmtId="171" fontId="23" fillId="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4" fillId="0" borderId="0">
      <alignment horizontal="center" wrapText="1"/>
      <protection locked="0"/>
    </xf>
    <xf numFmtId="0" fontId="25" fillId="3" borderId="0" applyNumberFormat="0" applyBorder="0" applyAlignment="0" applyProtection="0"/>
    <xf numFmtId="0" fontId="26" fillId="0" borderId="0" applyFill="0" applyBorder="0" applyAlignment="0"/>
    <xf numFmtId="171" fontId="26" fillId="0" borderId="0" applyFill="0" applyBorder="0" applyAlignment="0"/>
    <xf numFmtId="172" fontId="11" fillId="0" borderId="0" applyFill="0" applyBorder="0" applyAlignment="0"/>
    <xf numFmtId="173" fontId="1" fillId="0" borderId="0" applyFill="0" applyBorder="0" applyAlignment="0"/>
    <xf numFmtId="174" fontId="27" fillId="0" borderId="0" applyFill="0" applyBorder="0" applyAlignment="0"/>
    <xf numFmtId="175" fontId="27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28" fillId="26" borderId="2" applyNumberFormat="0" applyAlignment="0" applyProtection="0"/>
    <xf numFmtId="178" fontId="12" fillId="27" borderId="3">
      <alignment vertical="center"/>
    </xf>
    <xf numFmtId="0" fontId="29" fillId="28" borderId="4" applyNumberFormat="0" applyAlignment="0" applyProtection="0"/>
    <xf numFmtId="165" fontId="30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1" fillId="0" borderId="0" applyNumberFormat="0" applyAlignment="0">
      <alignment horizontal="left"/>
    </xf>
    <xf numFmtId="172" fontId="11" fillId="0" borderId="0" applyFont="0" applyFill="0" applyBorder="0" applyAlignment="0" applyProtection="0"/>
    <xf numFmtId="173" fontId="7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2" fillId="0" borderId="0" applyFill="0" applyBorder="0" applyAlignment="0"/>
    <xf numFmtId="0" fontId="32" fillId="30" borderId="0" applyFont="0" applyFill="0" applyBorder="0" applyAlignment="0" applyProtection="0"/>
    <xf numFmtId="182" fontId="33" fillId="30" borderId="5" applyFont="0" applyFill="0" applyBorder="0" applyAlignment="0" applyProtection="0"/>
    <xf numFmtId="17" fontId="32" fillId="0" borderId="0" applyFill="0" applyBorder="0">
      <alignment horizontal="right"/>
    </xf>
    <xf numFmtId="14" fontId="26" fillId="0" borderId="0" applyFill="0" applyBorder="0" applyAlignment="0"/>
    <xf numFmtId="170" fontId="1" fillId="29" borderId="0" applyFont="0" applyFill="0" applyBorder="0" applyAlignment="0" applyProtection="0"/>
    <xf numFmtId="38" fontId="34" fillId="0" borderId="6">
      <alignment vertical="center"/>
    </xf>
    <xf numFmtId="0" fontId="35" fillId="0" borderId="0" applyNumberFormat="0" applyFill="0" applyBorder="0" applyAlignment="0" applyProtection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36" fillId="0" borderId="0" applyNumberFormat="0" applyAlignment="0">
      <alignment horizontal="left"/>
    </xf>
    <xf numFmtId="0" fontId="37" fillId="0" borderId="0" applyNumberFormat="0" applyFill="0" applyBorder="0" applyAlignment="0" applyProtection="0"/>
    <xf numFmtId="183" fontId="1" fillId="30" borderId="0" applyFont="0" applyFill="0" applyBorder="0" applyAlignment="0"/>
    <xf numFmtId="10" fontId="38" fillId="31" borderId="7" applyNumberFormat="0" applyFill="0" applyBorder="0" applyAlignment="0" applyProtection="0">
      <protection locked="0"/>
    </xf>
    <xf numFmtId="0" fontId="39" fillId="4" borderId="0" applyNumberFormat="0" applyBorder="0" applyAlignment="0" applyProtection="0"/>
    <xf numFmtId="38" fontId="7" fillId="32" borderId="0" applyNumberFormat="0" applyBorder="0" applyAlignment="0" applyProtection="0"/>
    <xf numFmtId="38" fontId="7" fillId="32" borderId="0" applyNumberFormat="0" applyBorder="0" applyAlignment="0" applyProtection="0"/>
    <xf numFmtId="0" fontId="40" fillId="0" borderId="8" applyNumberFormat="0" applyAlignment="0" applyProtection="0">
      <alignment horizontal="left" vertical="center"/>
    </xf>
    <xf numFmtId="0" fontId="40" fillId="0" borderId="9">
      <alignment horizontal="left" vertical="center"/>
    </xf>
    <xf numFmtId="14" fontId="41" fillId="33" borderId="10">
      <alignment horizontal="center" vertical="center" wrapText="1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0">
      <alignment horizontal="center"/>
    </xf>
    <xf numFmtId="0" fontId="45" fillId="0" borderId="0">
      <alignment horizontal="center"/>
    </xf>
    <xf numFmtId="0" fontId="46" fillId="7" borderId="2" applyNumberFormat="0" applyAlignment="0" applyProtection="0"/>
    <xf numFmtId="10" fontId="7" fillId="30" borderId="7" applyNumberFormat="0" applyBorder="0" applyAlignment="0" applyProtection="0"/>
    <xf numFmtId="181" fontId="7" fillId="30" borderId="0" applyFont="0" applyBorder="0" applyAlignment="0" applyProtection="0">
      <protection locked="0"/>
    </xf>
    <xf numFmtId="15" fontId="7" fillId="30" borderId="0" applyFont="0" applyBorder="0" applyAlignment="0" applyProtection="0">
      <protection locked="0"/>
    </xf>
    <xf numFmtId="183" fontId="7" fillId="30" borderId="0" applyFont="0" applyBorder="0" applyAlignment="0">
      <protection locked="0"/>
    </xf>
    <xf numFmtId="38" fontId="7" fillId="30" borderId="0">
      <protection locked="0"/>
    </xf>
    <xf numFmtId="184" fontId="7" fillId="30" borderId="0" applyFont="0" applyBorder="0" applyAlignment="0">
      <protection locked="0"/>
    </xf>
    <xf numFmtId="10" fontId="7" fillId="30" borderId="0">
      <protection locked="0"/>
    </xf>
    <xf numFmtId="185" fontId="47" fillId="30" borderId="0" applyNumberFormat="0" applyBorder="0" applyAlignment="0">
      <protection locked="0"/>
    </xf>
    <xf numFmtId="178" fontId="12" fillId="34" borderId="7" applyBorder="0">
      <alignment horizontal="center" vertical="center"/>
      <protection locked="0"/>
    </xf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48" fillId="0" borderId="14" applyNumberFormat="0" applyFill="0" applyAlignment="0" applyProtection="0"/>
    <xf numFmtId="186" fontId="7" fillId="32" borderId="0" applyFont="0" applyBorder="0" applyAlignment="0" applyProtection="0">
      <alignment horizontal="right"/>
      <protection hidden="1"/>
    </xf>
    <xf numFmtId="0" fontId="49" fillId="35" borderId="0" applyNumberFormat="0" applyBorder="0" applyAlignment="0" applyProtection="0"/>
    <xf numFmtId="187" fontId="1" fillId="0" borderId="0"/>
    <xf numFmtId="38" fontId="7" fillId="0" borderId="0" applyFont="0" applyFill="0" applyBorder="0" applyAlignment="0"/>
    <xf numFmtId="185" fontId="1" fillId="0" borderId="0" applyFont="0" applyFill="0" applyBorder="0" applyAlignment="0"/>
    <xf numFmtId="40" fontId="7" fillId="0" borderId="0" applyFont="0" applyFill="0" applyBorder="0" applyAlignment="0"/>
    <xf numFmtId="188" fontId="7" fillId="0" borderId="0" applyFont="0" applyFill="0" applyBorder="0" applyAlignment="0"/>
    <xf numFmtId="0" fontId="13" fillId="0" borderId="0">
      <alignment horizontal="left"/>
    </xf>
    <xf numFmtId="0" fontId="13" fillId="0" borderId="0">
      <alignment horizontal="left"/>
    </xf>
    <xf numFmtId="0" fontId="7" fillId="0" borderId="0"/>
    <xf numFmtId="0" fontId="1" fillId="0" borderId="0"/>
    <xf numFmtId="0" fontId="13" fillId="0" borderId="0"/>
    <xf numFmtId="0" fontId="13" fillId="0" borderId="0"/>
    <xf numFmtId="0" fontId="10" fillId="0" borderId="0"/>
    <xf numFmtId="171" fontId="50" fillId="0" borderId="0"/>
    <xf numFmtId="185" fontId="32" fillId="0" borderId="0" applyNumberFormat="0" applyFill="0" applyBorder="0" applyAlignment="0" applyProtection="0"/>
    <xf numFmtId="189" fontId="7" fillId="0" borderId="0" applyFont="0" applyFill="0" applyBorder="0" applyAlignment="0" applyProtection="0"/>
    <xf numFmtId="0" fontId="24" fillId="0" borderId="0"/>
    <xf numFmtId="0" fontId="51" fillId="0" borderId="0"/>
    <xf numFmtId="0" fontId="11" fillId="0" borderId="0"/>
    <xf numFmtId="0" fontId="5" fillId="17" borderId="15" applyNumberFormat="0" applyFont="0" applyAlignment="0" applyProtection="0"/>
    <xf numFmtId="0" fontId="7" fillId="0" borderId="0" applyFont="0" applyFill="0" applyBorder="0" applyAlignment="0" applyProtection="0"/>
    <xf numFmtId="190" fontId="1" fillId="29" borderId="0"/>
    <xf numFmtId="191" fontId="7" fillId="0" borderId="0" applyFont="0" applyFill="0" applyBorder="0" applyAlignment="0" applyProtection="0"/>
    <xf numFmtId="0" fontId="52" fillId="26" borderId="16" applyNumberFormat="0" applyAlignment="0" applyProtection="0"/>
    <xf numFmtId="0" fontId="53" fillId="29" borderId="0"/>
    <xf numFmtId="177" fontId="7" fillId="0" borderId="0"/>
    <xf numFmtId="14" fontId="24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84" fontId="7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11" fillId="0" borderId="0"/>
    <xf numFmtId="197" fontId="11" fillId="0" borderId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54" fillId="0" borderId="0" applyNumberFormat="0">
      <alignment horizontal="left"/>
    </xf>
    <xf numFmtId="185" fontId="55" fillId="0" borderId="0" applyNumberFormat="0" applyFill="0" applyBorder="0" applyAlignment="0" applyProtection="0">
      <alignment horizontal="left"/>
    </xf>
    <xf numFmtId="0" fontId="56" fillId="36" borderId="0" applyNumberFormat="0" applyFont="0" applyBorder="0" applyAlignment="0">
      <alignment horizontal="center"/>
    </xf>
    <xf numFmtId="0" fontId="54" fillId="0" borderId="0" applyNumberFormat="0" applyFill="0" applyBorder="0" applyAlignment="0" applyProtection="0">
      <alignment horizontal="left"/>
    </xf>
    <xf numFmtId="3" fontId="12" fillId="0" borderId="0" applyFont="0" applyFill="0" applyBorder="0" applyAlignment="0"/>
    <xf numFmtId="4" fontId="26" fillId="37" borderId="16" applyNumberFormat="0" applyProtection="0">
      <alignment vertical="center"/>
    </xf>
    <xf numFmtId="4" fontId="57" fillId="37" borderId="16" applyNumberFormat="0" applyProtection="0">
      <alignment vertical="center"/>
    </xf>
    <xf numFmtId="4" fontId="26" fillId="37" borderId="16" applyNumberFormat="0" applyProtection="0">
      <alignment horizontal="left" vertical="center" indent="1"/>
    </xf>
    <xf numFmtId="4" fontId="26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9" borderId="16" applyNumberFormat="0" applyProtection="0">
      <alignment horizontal="right" vertical="center"/>
    </xf>
    <xf numFmtId="4" fontId="26" fillId="40" borderId="16" applyNumberFormat="0" applyProtection="0">
      <alignment horizontal="right" vertical="center"/>
    </xf>
    <xf numFmtId="4" fontId="26" fillId="41" borderId="16" applyNumberFormat="0" applyProtection="0">
      <alignment horizontal="right" vertical="center"/>
    </xf>
    <xf numFmtId="4" fontId="26" fillId="42" borderId="16" applyNumberFormat="0" applyProtection="0">
      <alignment horizontal="right" vertical="center"/>
    </xf>
    <xf numFmtId="4" fontId="26" fillId="43" borderId="16" applyNumberFormat="0" applyProtection="0">
      <alignment horizontal="right" vertical="center"/>
    </xf>
    <xf numFmtId="4" fontId="26" fillId="44" borderId="16" applyNumberFormat="0" applyProtection="0">
      <alignment horizontal="right" vertical="center"/>
    </xf>
    <xf numFmtId="4" fontId="26" fillId="45" borderId="16" applyNumberFormat="0" applyProtection="0">
      <alignment horizontal="right" vertical="center"/>
    </xf>
    <xf numFmtId="4" fontId="26" fillId="46" borderId="16" applyNumberFormat="0" applyProtection="0">
      <alignment horizontal="right" vertical="center"/>
    </xf>
    <xf numFmtId="4" fontId="26" fillId="47" borderId="16" applyNumberFormat="0" applyProtection="0">
      <alignment horizontal="right" vertical="center"/>
    </xf>
    <xf numFmtId="4" fontId="58" fillId="48" borderId="16" applyNumberFormat="0" applyProtection="0">
      <alignment horizontal="left" vertical="center" indent="1"/>
    </xf>
    <xf numFmtId="4" fontId="26" fillId="49" borderId="17" applyNumberFormat="0" applyProtection="0">
      <alignment horizontal="left" vertical="center" indent="1"/>
    </xf>
    <xf numFmtId="4" fontId="59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60" fillId="49" borderId="16" applyNumberFormat="0" applyProtection="0">
      <alignment horizontal="left" vertical="center" indent="1"/>
    </xf>
    <xf numFmtId="4" fontId="60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0" borderId="16" applyNumberFormat="0" applyProtection="0">
      <alignment vertical="center"/>
    </xf>
    <xf numFmtId="4" fontId="57" fillId="30" borderId="16" applyNumberFormat="0" applyProtection="0">
      <alignment vertical="center"/>
    </xf>
    <xf numFmtId="4" fontId="26" fillId="30" borderId="16" applyNumberFormat="0" applyProtection="0">
      <alignment horizontal="left" vertical="center" indent="1"/>
    </xf>
    <xf numFmtId="4" fontId="26" fillId="30" borderId="16" applyNumberFormat="0" applyProtection="0">
      <alignment horizontal="left" vertical="center" indent="1"/>
    </xf>
    <xf numFmtId="4" fontId="26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1" fillId="0" borderId="0"/>
    <xf numFmtId="4" fontId="62" fillId="49" borderId="16" applyNumberFormat="0" applyProtection="0">
      <alignment horizontal="right" vertical="center"/>
    </xf>
    <xf numFmtId="0" fontId="56" fillId="1" borderId="9" applyNumberFormat="0" applyFont="0" applyAlignment="0">
      <alignment horizontal="center"/>
    </xf>
    <xf numFmtId="0" fontId="63" fillId="0" borderId="0" applyNumberFormat="0" applyFill="0" applyBorder="0" applyAlignment="0">
      <alignment horizontal="center"/>
    </xf>
    <xf numFmtId="198" fontId="64" fillId="0" borderId="7">
      <alignment horizontal="left" vertical="center"/>
      <protection locked="0"/>
    </xf>
    <xf numFmtId="185" fontId="7" fillId="53" borderId="0" applyNumberFormat="0" applyFont="0" applyBorder="0" applyAlignment="0">
      <protection hidden="1"/>
    </xf>
    <xf numFmtId="0" fontId="12" fillId="0" borderId="0"/>
    <xf numFmtId="40" fontId="65" fillId="0" borderId="0" applyBorder="0">
      <alignment horizontal="right"/>
    </xf>
    <xf numFmtId="185" fontId="1" fillId="47" borderId="0" applyNumberFormat="0" applyFont="0" applyBorder="0" applyAlignment="0" applyProtection="0"/>
    <xf numFmtId="49" fontId="26" fillId="0" borderId="0" applyFill="0" applyBorder="0" applyAlignment="0"/>
    <xf numFmtId="199" fontId="27" fillId="0" borderId="0" applyFill="0" applyBorder="0" applyAlignment="0"/>
    <xf numFmtId="200" fontId="27" fillId="0" borderId="0" applyFill="0" applyBorder="0" applyAlignment="0"/>
    <xf numFmtId="201" fontId="66" fillId="0" borderId="0" applyFill="0" applyBorder="0" applyAlignment="0" applyProtection="0">
      <alignment horizontal="right"/>
    </xf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70" fillId="0" borderId="0" applyNumberFormat="0" applyFill="0" applyBorder="0" applyAlignment="0" applyProtection="0"/>
    <xf numFmtId="185" fontId="71" fillId="0" borderId="0" applyNumberFormat="0" applyFill="0" applyBorder="0" applyAlignment="0" applyProtection="0"/>
    <xf numFmtId="0" fontId="22" fillId="22" borderId="0" applyNumberFormat="0" applyBorder="0" applyAlignment="0" applyProtection="0"/>
    <xf numFmtId="171" fontId="23" fillId="54" borderId="0" applyNumberFormat="0" applyBorder="0" applyAlignment="0" applyProtection="0"/>
    <xf numFmtId="0" fontId="22" fillId="23" borderId="0" applyNumberFormat="0" applyBorder="0" applyAlignment="0" applyProtection="0"/>
    <xf numFmtId="171" fontId="23" fillId="15" borderId="0" applyNumberFormat="0" applyBorder="0" applyAlignment="0" applyProtection="0"/>
    <xf numFmtId="0" fontId="22" fillId="24" borderId="0" applyNumberFormat="0" applyBorder="0" applyAlignment="0" applyProtection="0"/>
    <xf numFmtId="171" fontId="23" fillId="55" borderId="0" applyNumberFormat="0" applyBorder="0" applyAlignment="0" applyProtection="0"/>
    <xf numFmtId="0" fontId="22" fillId="19" borderId="0" applyNumberFormat="0" applyBorder="0" applyAlignment="0" applyProtection="0"/>
    <xf numFmtId="171" fontId="23" fillId="35" borderId="0" applyNumberFormat="0" applyBorder="0" applyAlignment="0" applyProtection="0"/>
    <xf numFmtId="0" fontId="22" fillId="20" borderId="0" applyNumberFormat="0" applyBorder="0" applyAlignment="0" applyProtection="0"/>
    <xf numFmtId="171" fontId="23" fillId="54" borderId="0" applyNumberFormat="0" applyBorder="0" applyAlignment="0" applyProtection="0"/>
    <xf numFmtId="0" fontId="22" fillId="25" borderId="0" applyNumberFormat="0" applyBorder="0" applyAlignment="0" applyProtection="0"/>
    <xf numFmtId="171" fontId="23" fillId="15" borderId="0" applyNumberFormat="0" applyBorder="0" applyAlignment="0" applyProtection="0"/>
    <xf numFmtId="202" fontId="12" fillId="0" borderId="19">
      <protection locked="0"/>
    </xf>
    <xf numFmtId="0" fontId="72" fillId="7" borderId="2" applyNumberFormat="0" applyAlignment="0" applyProtection="0"/>
    <xf numFmtId="171" fontId="73" fillId="9" borderId="15" applyNumberFormat="0" applyAlignment="0" applyProtection="0"/>
    <xf numFmtId="0" fontId="74" fillId="26" borderId="16" applyNumberFormat="0" applyAlignment="0" applyProtection="0"/>
    <xf numFmtId="171" fontId="75" fillId="11" borderId="20" applyNumberFormat="0" applyAlignment="0" applyProtection="0"/>
    <xf numFmtId="0" fontId="76" fillId="26" borderId="2" applyNumberFormat="0" applyAlignment="0" applyProtection="0"/>
    <xf numFmtId="171" fontId="77" fillId="11" borderId="15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0" fontId="80" fillId="32" borderId="3"/>
    <xf numFmtId="14" fontId="12" fillId="0" borderId="0">
      <alignment horizontal="right"/>
    </xf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0" fontId="81" fillId="0" borderId="11" applyNumberFormat="0" applyFill="0" applyAlignment="0" applyProtection="0"/>
    <xf numFmtId="171" fontId="82" fillId="0" borderId="21" applyNumberFormat="0" applyFill="0" applyAlignment="0" applyProtection="0"/>
    <xf numFmtId="0" fontId="83" fillId="0" borderId="12" applyNumberFormat="0" applyFill="0" applyAlignment="0" applyProtection="0"/>
    <xf numFmtId="171" fontId="84" fillId="0" borderId="22" applyNumberFormat="0" applyFill="0" applyAlignment="0" applyProtection="0"/>
    <xf numFmtId="0" fontId="85" fillId="0" borderId="13" applyNumberFormat="0" applyFill="0" applyAlignment="0" applyProtection="0"/>
    <xf numFmtId="171" fontId="86" fillId="0" borderId="23" applyNumberFormat="0" applyFill="0" applyAlignment="0" applyProtection="0"/>
    <xf numFmtId="0" fontId="85" fillId="0" borderId="0" applyNumberFormat="0" applyFill="0" applyBorder="0" applyAlignment="0" applyProtection="0"/>
    <xf numFmtId="171" fontId="86" fillId="0" borderId="0" applyNumberFormat="0" applyFill="0" applyBorder="0" applyAlignment="0" applyProtection="0"/>
    <xf numFmtId="202" fontId="87" fillId="33" borderId="19"/>
    <xf numFmtId="0" fontId="1" fillId="0" borderId="7">
      <alignment horizontal="right"/>
    </xf>
    <xf numFmtId="0" fontId="88" fillId="0" borderId="18" applyNumberFormat="0" applyFill="0" applyAlignment="0" applyProtection="0"/>
    <xf numFmtId="171" fontId="75" fillId="0" borderId="24" applyNumberFormat="0" applyFill="0" applyAlignment="0" applyProtection="0"/>
    <xf numFmtId="0" fontId="1" fillId="0" borderId="0"/>
    <xf numFmtId="178" fontId="5" fillId="0" borderId="0"/>
    <xf numFmtId="0" fontId="89" fillId="28" borderId="4" applyNumberFormat="0" applyAlignment="0" applyProtection="0"/>
    <xf numFmtId="171" fontId="90" fillId="21" borderId="25" applyNumberFormat="0" applyAlignment="0" applyProtection="0"/>
    <xf numFmtId="3" fontId="10" fillId="0" borderId="0"/>
    <xf numFmtId="0" fontId="91" fillId="0" borderId="0" applyNumberFormat="0" applyFill="0" applyBorder="0" applyAlignment="0" applyProtection="0"/>
    <xf numFmtId="171" fontId="92" fillId="0" borderId="0" applyNumberFormat="0" applyFill="0" applyBorder="0" applyAlignment="0" applyProtection="0"/>
    <xf numFmtId="0" fontId="93" fillId="35" borderId="0" applyNumberFormat="0" applyBorder="0" applyAlignment="0" applyProtection="0"/>
    <xf numFmtId="171" fontId="94" fillId="17" borderId="0" applyNumberFormat="0" applyBorder="0" applyAlignment="0" applyProtection="0"/>
    <xf numFmtId="0" fontId="10" fillId="0" borderId="0">
      <alignment horizontal="left"/>
    </xf>
    <xf numFmtId="0" fontId="13" fillId="0" borderId="0"/>
    <xf numFmtId="0" fontId="106" fillId="0" borderId="0"/>
    <xf numFmtId="0" fontId="105" fillId="0" borderId="0"/>
    <xf numFmtId="180" fontId="106" fillId="0" borderId="0"/>
    <xf numFmtId="2" fontId="7" fillId="0" borderId="0"/>
    <xf numFmtId="0" fontId="106" fillId="0" borderId="0"/>
    <xf numFmtId="171" fontId="106" fillId="0" borderId="0"/>
    <xf numFmtId="0" fontId="106" fillId="0" borderId="0"/>
    <xf numFmtId="170" fontId="106" fillId="0" borderId="0"/>
    <xf numFmtId="0" fontId="106" fillId="0" borderId="0"/>
    <xf numFmtId="171" fontId="13" fillId="0" borderId="0"/>
    <xf numFmtId="170" fontId="107" fillId="0" borderId="0"/>
    <xf numFmtId="178" fontId="105" fillId="0" borderId="0"/>
    <xf numFmtId="0" fontId="1" fillId="0" borderId="0"/>
    <xf numFmtId="0" fontId="108" fillId="0" borderId="0"/>
    <xf numFmtId="0" fontId="5" fillId="0" borderId="0"/>
    <xf numFmtId="0" fontId="7" fillId="0" borderId="0"/>
    <xf numFmtId="0" fontId="20" fillId="0" borderId="0"/>
    <xf numFmtId="0" fontId="7" fillId="0" borderId="0"/>
    <xf numFmtId="170" fontId="10" fillId="0" borderId="0"/>
    <xf numFmtId="0" fontId="1" fillId="0" borderId="0"/>
    <xf numFmtId="0" fontId="1" fillId="0" borderId="0">
      <alignment horizontal="left"/>
    </xf>
    <xf numFmtId="171" fontId="105" fillId="0" borderId="0"/>
    <xf numFmtId="171" fontId="105" fillId="0" borderId="0"/>
    <xf numFmtId="171" fontId="105" fillId="0" borderId="0"/>
    <xf numFmtId="171" fontId="105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3" fillId="0" borderId="0"/>
    <xf numFmtId="178" fontId="13" fillId="0" borderId="0"/>
    <xf numFmtId="0" fontId="13" fillId="0" borderId="0"/>
    <xf numFmtId="0" fontId="105" fillId="0" borderId="0"/>
    <xf numFmtId="0" fontId="105" fillId="0" borderId="0"/>
    <xf numFmtId="0" fontId="109" fillId="0" borderId="0"/>
    <xf numFmtId="178" fontId="1" fillId="0" borderId="0"/>
    <xf numFmtId="0" fontId="7" fillId="0" borderId="0"/>
    <xf numFmtId="0" fontId="7" fillId="0" borderId="0"/>
    <xf numFmtId="0" fontId="7" fillId="0" borderId="0"/>
    <xf numFmtId="178" fontId="105" fillId="0" borderId="0"/>
    <xf numFmtId="0" fontId="1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0" fontId="7" fillId="0" borderId="0"/>
    <xf numFmtId="0" fontId="1" fillId="0" borderId="0"/>
    <xf numFmtId="0" fontId="1" fillId="0" borderId="0"/>
    <xf numFmtId="170" fontId="105" fillId="0" borderId="0"/>
    <xf numFmtId="170" fontId="105" fillId="0" borderId="0"/>
    <xf numFmtId="170" fontId="105" fillId="0" borderId="0"/>
    <xf numFmtId="170" fontId="105" fillId="0" borderId="0"/>
    <xf numFmtId="0" fontId="10" fillId="0" borderId="0"/>
    <xf numFmtId="170" fontId="1" fillId="0" borderId="0"/>
    <xf numFmtId="0" fontId="10" fillId="0" borderId="0"/>
    <xf numFmtId="0" fontId="1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170" fontId="7" fillId="0" borderId="0"/>
    <xf numFmtId="0" fontId="10" fillId="0" borderId="0"/>
    <xf numFmtId="0" fontId="109" fillId="0" borderId="0"/>
    <xf numFmtId="171" fontId="109" fillId="0" borderId="0"/>
    <xf numFmtId="170" fontId="109" fillId="0" borderId="0"/>
    <xf numFmtId="170" fontId="60" fillId="0" borderId="0">
      <alignment vertical="top"/>
    </xf>
    <xf numFmtId="0" fontId="95" fillId="3" borderId="0" applyNumberFormat="0" applyBorder="0" applyAlignment="0" applyProtection="0"/>
    <xf numFmtId="171" fontId="96" fillId="56" borderId="0" applyNumberFormat="0" applyBorder="0" applyAlignment="0" applyProtection="0"/>
    <xf numFmtId="0" fontId="97" fillId="0" borderId="0" applyNumberFormat="0" applyFill="0" applyBorder="0" applyAlignment="0" applyProtection="0"/>
    <xf numFmtId="171" fontId="98" fillId="0" borderId="0" applyNumberFormat="0" applyFill="0" applyBorder="0" applyAlignment="0" applyProtection="0"/>
    <xf numFmtId="0" fontId="19" fillId="17" borderId="15" applyNumberFormat="0" applyFont="0" applyAlignment="0" applyProtection="0"/>
    <xf numFmtId="171" fontId="5" fillId="17" borderId="2" applyNumberFormat="0" applyFon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5" fillId="0" borderId="0" applyFont="0" applyFill="0" applyBorder="0" applyAlignment="0" applyProtection="0"/>
    <xf numFmtId="0" fontId="99" fillId="0" borderId="14" applyNumberFormat="0" applyFill="0" applyAlignment="0" applyProtection="0"/>
    <xf numFmtId="171" fontId="100" fillId="0" borderId="26" applyNumberFormat="0" applyFill="0" applyAlignment="0" applyProtection="0"/>
    <xf numFmtId="0" fontId="11" fillId="0" borderId="0"/>
    <xf numFmtId="171" fontId="11" fillId="0" borderId="0"/>
    <xf numFmtId="171" fontId="12" fillId="0" borderId="0"/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171" fontId="34" fillId="0" borderId="0" applyNumberFormat="0" applyFont="0" applyFill="0" applyBorder="0" applyAlignment="0" applyProtection="0">
      <alignment vertical="top"/>
    </xf>
    <xf numFmtId="0" fontId="10" fillId="0" borderId="0">
      <alignment vertical="justify"/>
    </xf>
    <xf numFmtId="0" fontId="101" fillId="0" borderId="0" applyNumberFormat="0" applyFill="0" applyBorder="0" applyAlignment="0" applyProtection="0"/>
    <xf numFmtId="171" fontId="10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5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2" fillId="4" borderId="0" applyNumberFormat="0" applyBorder="0" applyAlignment="0" applyProtection="0"/>
    <xf numFmtId="171" fontId="103" fillId="10" borderId="0" applyNumberFormat="0" applyBorder="0" applyAlignment="0" applyProtection="0"/>
    <xf numFmtId="4" fontId="1" fillId="0" borderId="7"/>
    <xf numFmtId="166" fontId="16" fillId="0" borderId="0">
      <protection locked="0"/>
    </xf>
  </cellStyleXfs>
  <cellXfs count="89">
    <xf numFmtId="0" fontId="0" fillId="0" borderId="0" xfId="0"/>
    <xf numFmtId="0" fontId="5" fillId="0" borderId="0" xfId="389" applyFont="1"/>
    <xf numFmtId="0" fontId="5" fillId="0" borderId="0" xfId="389" applyFont="1" applyAlignment="1">
      <alignment horizontal="center"/>
    </xf>
    <xf numFmtId="167" fontId="5" fillId="0" borderId="0" xfId="473" applyFont="1" applyFill="1"/>
    <xf numFmtId="0" fontId="4" fillId="0" borderId="0" xfId="389" applyFont="1" applyAlignment="1">
      <alignment horizontal="center"/>
    </xf>
    <xf numFmtId="0" fontId="110" fillId="0" borderId="0" xfId="0" applyFont="1"/>
    <xf numFmtId="0" fontId="111" fillId="0" borderId="0" xfId="0" applyFont="1" applyAlignment="1">
      <alignment horizontal="center" wrapText="1"/>
    </xf>
    <xf numFmtId="0" fontId="111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2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113" fillId="0" borderId="0" xfId="0" applyFont="1" applyAlignment="1">
      <alignment wrapText="1"/>
    </xf>
    <xf numFmtId="0" fontId="2" fillId="0" borderId="0" xfId="359" applyFont="1" applyAlignment="1">
      <alignment vertical="center"/>
    </xf>
    <xf numFmtId="0" fontId="114" fillId="0" borderId="0" xfId="0" applyFont="1"/>
    <xf numFmtId="0" fontId="111" fillId="0" borderId="10" xfId="0" applyFont="1" applyBorder="1" applyAlignment="1">
      <alignment horizontal="center" wrapText="1"/>
    </xf>
    <xf numFmtId="0" fontId="110" fillId="0" borderId="10" xfId="0" applyFont="1" applyBorder="1" applyAlignment="1">
      <alignment horizontal="center" wrapText="1"/>
    </xf>
    <xf numFmtId="0" fontId="112" fillId="0" borderId="0" xfId="0" applyFont="1" applyAlignment="1">
      <alignment wrapText="1"/>
    </xf>
    <xf numFmtId="0" fontId="110" fillId="0" borderId="0" xfId="0" applyFont="1" applyAlignment="1">
      <alignment vertical="center" wrapText="1"/>
    </xf>
    <xf numFmtId="0" fontId="3" fillId="0" borderId="0" xfId="389" applyFont="1" applyAlignment="1">
      <alignment horizontal="center" vertical="center" wrapText="1"/>
    </xf>
    <xf numFmtId="0" fontId="111" fillId="0" borderId="10" xfId="0" applyFont="1" applyBorder="1" applyAlignment="1">
      <alignment wrapText="1"/>
    </xf>
    <xf numFmtId="3" fontId="111" fillId="0" borderId="0" xfId="0" applyNumberFormat="1" applyFont="1" applyAlignment="1">
      <alignment horizontal="right" wrapText="1"/>
    </xf>
    <xf numFmtId="0" fontId="5" fillId="0" borderId="0" xfId="400" applyFont="1"/>
    <xf numFmtId="4" fontId="5" fillId="0" borderId="0" xfId="400" applyNumberFormat="1" applyFont="1" applyAlignment="1">
      <alignment horizontal="right"/>
    </xf>
    <xf numFmtId="0" fontId="6" fillId="0" borderId="0" xfId="400" applyFont="1" applyAlignment="1">
      <alignment horizontal="center"/>
    </xf>
    <xf numFmtId="0" fontId="2" fillId="0" borderId="0" xfId="359" applyFont="1" applyAlignment="1">
      <alignment horizontal="right" vertical="center"/>
    </xf>
    <xf numFmtId="0" fontId="115" fillId="0" borderId="9" xfId="0" applyFont="1" applyBorder="1" applyAlignment="1">
      <alignment wrapText="1"/>
    </xf>
    <xf numFmtId="0" fontId="111" fillId="0" borderId="9" xfId="0" applyFont="1" applyBorder="1" applyAlignment="1">
      <alignment horizontal="center" wrapText="1"/>
    </xf>
    <xf numFmtId="0" fontId="110" fillId="0" borderId="27" xfId="0" applyFont="1" applyBorder="1" applyAlignment="1">
      <alignment horizontal="left" wrapText="1"/>
    </xf>
    <xf numFmtId="0" fontId="110" fillId="0" borderId="27" xfId="0" applyFont="1" applyBorder="1" applyAlignment="1">
      <alignment horizontal="center" wrapText="1"/>
    </xf>
    <xf numFmtId="0" fontId="111" fillId="0" borderId="28" xfId="0" applyFont="1" applyBorder="1" applyAlignment="1">
      <alignment horizontal="left" wrapText="1"/>
    </xf>
    <xf numFmtId="0" fontId="111" fillId="0" borderId="28" xfId="0" applyFont="1" applyBorder="1" applyAlignment="1">
      <alignment horizontal="center" wrapText="1"/>
    </xf>
    <xf numFmtId="164" fontId="115" fillId="0" borderId="0" xfId="0" applyNumberFormat="1" applyFont="1" applyAlignment="1">
      <alignment horizontal="right" wrapText="1"/>
    </xf>
    <xf numFmtId="164" fontId="111" fillId="0" borderId="0" xfId="0" applyNumberFormat="1" applyFont="1" applyAlignment="1">
      <alignment horizontal="right" wrapText="1"/>
    </xf>
    <xf numFmtId="164" fontId="110" fillId="0" borderId="0" xfId="0" applyNumberFormat="1" applyFont="1" applyAlignment="1">
      <alignment horizontal="right" wrapText="1"/>
    </xf>
    <xf numFmtId="164" fontId="110" fillId="0" borderId="27" xfId="0" applyNumberFormat="1" applyFont="1" applyBorder="1" applyAlignment="1">
      <alignment horizontal="right" wrapText="1"/>
    </xf>
    <xf numFmtId="164" fontId="104" fillId="0" borderId="0" xfId="0" applyNumberFormat="1" applyFont="1"/>
    <xf numFmtId="0" fontId="110" fillId="0" borderId="0" xfId="0" applyFont="1" applyAlignment="1">
      <alignment vertical="top" wrapText="1"/>
    </xf>
    <xf numFmtId="164" fontId="111" fillId="0" borderId="0" xfId="0" applyNumberFormat="1" applyFont="1" applyAlignment="1">
      <alignment wrapText="1"/>
    </xf>
    <xf numFmtId="164" fontId="112" fillId="0" borderId="0" xfId="0" applyNumberFormat="1" applyFont="1" applyAlignment="1">
      <alignment wrapText="1"/>
    </xf>
    <xf numFmtId="0" fontId="117" fillId="0" borderId="27" xfId="0" applyFont="1" applyBorder="1" applyAlignment="1">
      <alignment wrapText="1"/>
    </xf>
    <xf numFmtId="0" fontId="111" fillId="0" borderId="27" xfId="0" applyFont="1" applyBorder="1" applyAlignment="1">
      <alignment horizontal="center" wrapText="1"/>
    </xf>
    <xf numFmtId="0" fontId="115" fillId="0" borderId="27" xfId="0" applyFont="1" applyBorder="1" applyAlignment="1">
      <alignment horizontal="right" wrapText="1"/>
    </xf>
    <xf numFmtId="0" fontId="110" fillId="0" borderId="27" xfId="0" applyFont="1" applyBorder="1" applyAlignment="1">
      <alignment wrapText="1"/>
    </xf>
    <xf numFmtId="0" fontId="111" fillId="0" borderId="27" xfId="0" applyFont="1" applyBorder="1" applyAlignment="1">
      <alignment wrapText="1"/>
    </xf>
    <xf numFmtId="0" fontId="111" fillId="0" borderId="9" xfId="0" applyFont="1" applyBorder="1" applyAlignment="1">
      <alignment wrapText="1"/>
    </xf>
    <xf numFmtId="0" fontId="110" fillId="0" borderId="9" xfId="0" applyFont="1" applyBorder="1" applyAlignment="1">
      <alignment horizontal="center" wrapText="1"/>
    </xf>
    <xf numFmtId="0" fontId="112" fillId="0" borderId="9" xfId="0" applyFont="1" applyBorder="1" applyAlignment="1">
      <alignment horizontal="center" wrapText="1"/>
    </xf>
    <xf numFmtId="0" fontId="115" fillId="0" borderId="27" xfId="0" applyFont="1" applyBorder="1" applyAlignment="1">
      <alignment horizontal="right" vertical="top" wrapText="1"/>
    </xf>
    <xf numFmtId="0" fontId="110" fillId="0" borderId="28" xfId="0" applyFont="1" applyBorder="1" applyAlignment="1">
      <alignment wrapText="1"/>
    </xf>
    <xf numFmtId="0" fontId="110" fillId="0" borderId="28" xfId="0" applyFont="1" applyBorder="1" applyAlignment="1">
      <alignment horizontal="center" wrapText="1"/>
    </xf>
    <xf numFmtId="164" fontId="110" fillId="0" borderId="0" xfId="0" applyNumberFormat="1" applyFont="1" applyAlignment="1">
      <alignment horizontal="center" wrapText="1"/>
    </xf>
    <xf numFmtId="164" fontId="111" fillId="0" borderId="27" xfId="0" applyNumberFormat="1" applyFont="1" applyBorder="1" applyAlignment="1">
      <alignment horizontal="right" wrapText="1"/>
    </xf>
    <xf numFmtId="164" fontId="110" fillId="0" borderId="27" xfId="473" applyNumberFormat="1" applyFont="1" applyFill="1" applyBorder="1" applyAlignment="1">
      <alignment horizontal="right" wrapText="1"/>
    </xf>
    <xf numFmtId="164" fontId="111" fillId="0" borderId="10" xfId="0" applyNumberFormat="1" applyFont="1" applyBorder="1" applyAlignment="1">
      <alignment horizontal="right" wrapText="1"/>
    </xf>
    <xf numFmtId="0" fontId="110" fillId="0" borderId="29" xfId="0" applyFont="1" applyBorder="1" applyAlignment="1">
      <alignment wrapText="1"/>
    </xf>
    <xf numFmtId="0" fontId="110" fillId="0" borderId="29" xfId="0" applyFont="1" applyBorder="1" applyAlignment="1">
      <alignment horizontal="center" wrapText="1"/>
    </xf>
    <xf numFmtId="164" fontId="110" fillId="0" borderId="29" xfId="0" applyNumberFormat="1" applyFont="1" applyBorder="1" applyAlignment="1">
      <alignment horizontal="right" wrapText="1"/>
    </xf>
    <xf numFmtId="164" fontId="110" fillId="0" borderId="0" xfId="0" applyNumberFormat="1" applyFont="1"/>
    <xf numFmtId="164" fontId="5" fillId="0" borderId="0" xfId="0" applyNumberFormat="1" applyFont="1" applyAlignment="1">
      <alignment horizontal="right" wrapText="1"/>
    </xf>
    <xf numFmtId="164" fontId="4" fillId="0" borderId="9" xfId="0" applyNumberFormat="1" applyFont="1" applyBorder="1" applyAlignment="1">
      <alignment horizontal="right" wrapText="1"/>
    </xf>
    <xf numFmtId="164" fontId="111" fillId="0" borderId="9" xfId="0" applyNumberFormat="1" applyFont="1" applyBorder="1" applyAlignment="1">
      <alignment horizontal="right" wrapText="1"/>
    </xf>
    <xf numFmtId="164" fontId="4" fillId="0" borderId="28" xfId="0" applyNumberFormat="1" applyFont="1" applyBorder="1" applyAlignment="1">
      <alignment horizontal="right" wrapText="1"/>
    </xf>
    <xf numFmtId="164" fontId="111" fillId="0" borderId="28" xfId="0" applyNumberFormat="1" applyFont="1" applyBorder="1" applyAlignment="1">
      <alignment horizontal="right" wrapText="1"/>
    </xf>
    <xf numFmtId="164" fontId="116" fillId="0" borderId="0" xfId="0" applyNumberFormat="1" applyFont="1" applyAlignment="1">
      <alignment horizontal="right" wrapText="1"/>
    </xf>
    <xf numFmtId="164" fontId="5" fillId="0" borderId="27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4" fillId="0" borderId="27" xfId="0" applyNumberFormat="1" applyFont="1" applyBorder="1" applyAlignment="1">
      <alignment horizontal="right" wrapText="1"/>
    </xf>
    <xf numFmtId="164" fontId="4" fillId="0" borderId="10" xfId="0" applyNumberFormat="1" applyFont="1" applyBorder="1" applyAlignment="1">
      <alignment horizontal="right" wrapText="1"/>
    </xf>
    <xf numFmtId="203" fontId="110" fillId="0" borderId="27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115" fillId="0" borderId="0" xfId="0" applyNumberFormat="1" applyFont="1" applyAlignment="1">
      <alignment wrapText="1"/>
    </xf>
    <xf numFmtId="164" fontId="5" fillId="0" borderId="28" xfId="0" applyNumberFormat="1" applyFont="1" applyBorder="1" applyAlignment="1">
      <alignment horizontal="right" wrapText="1"/>
    </xf>
    <xf numFmtId="164" fontId="110" fillId="0" borderId="28" xfId="0" applyNumberFormat="1" applyFont="1" applyBorder="1" applyAlignment="1">
      <alignment horizontal="right" wrapText="1"/>
    </xf>
    <xf numFmtId="164" fontId="113" fillId="0" borderId="0" xfId="0" applyNumberFormat="1" applyFont="1" applyAlignment="1">
      <alignment wrapText="1"/>
    </xf>
    <xf numFmtId="0" fontId="112" fillId="0" borderId="0" xfId="0" applyFont="1" applyAlignment="1">
      <alignment vertical="center" wrapText="1"/>
    </xf>
    <xf numFmtId="0" fontId="110" fillId="0" borderId="0" xfId="0" applyFont="1" applyAlignment="1">
      <alignment horizontal="left" vertical="center" wrapText="1" indent="1"/>
    </xf>
    <xf numFmtId="0" fontId="4" fillId="0" borderId="0" xfId="359" applyFont="1" applyAlignment="1">
      <alignment horizontal="left"/>
    </xf>
    <xf numFmtId="3" fontId="111" fillId="0" borderId="0" xfId="0" applyNumberFormat="1" applyFont="1" applyAlignment="1">
      <alignment horizontal="center" vertical="center" wrapText="1"/>
    </xf>
    <xf numFmtId="3" fontId="111" fillId="0" borderId="10" xfId="0" applyNumberFormat="1" applyFont="1" applyBorder="1" applyAlignment="1">
      <alignment horizontal="center" vertical="center" wrapText="1"/>
    </xf>
    <xf numFmtId="0" fontId="4" fillId="0" borderId="0" xfId="389" applyFont="1" applyAlignment="1">
      <alignment horizontal="left"/>
    </xf>
    <xf numFmtId="0" fontId="0" fillId="0" borderId="0" xfId="0" applyAlignment="1">
      <alignment horizontal="left"/>
    </xf>
    <xf numFmtId="0" fontId="111" fillId="0" borderId="0" xfId="0" applyFont="1" applyAlignment="1">
      <alignment horizontal="center" wrapText="1"/>
    </xf>
    <xf numFmtId="0" fontId="111" fillId="0" borderId="27" xfId="0" applyFont="1" applyBorder="1" applyAlignment="1">
      <alignment horizontal="center" wrapText="1"/>
    </xf>
    <xf numFmtId="0" fontId="117" fillId="0" borderId="0" xfId="0" applyFont="1" applyAlignment="1">
      <alignment wrapText="1"/>
    </xf>
    <xf numFmtId="0" fontId="117" fillId="0" borderId="27" xfId="0" applyFont="1" applyBorder="1" applyAlignment="1">
      <alignment wrapText="1"/>
    </xf>
    <xf numFmtId="0" fontId="0" fillId="0" borderId="0" xfId="0"/>
    <xf numFmtId="0" fontId="110" fillId="0" borderId="0" xfId="0" applyFont="1" applyBorder="1" applyAlignment="1">
      <alignment horizontal="left" wrapText="1"/>
    </xf>
    <xf numFmtId="0" fontId="110" fillId="0" borderId="0" xfId="0" applyFont="1" applyBorder="1" applyAlignment="1">
      <alignment vertical="center" wrapText="1"/>
    </xf>
    <xf numFmtId="0" fontId="113" fillId="0" borderId="0" xfId="0" applyFont="1" applyBorder="1" applyAlignment="1">
      <alignment wrapText="1"/>
    </xf>
  </cellXfs>
  <cellStyles count="496">
    <cellStyle name=" б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 2" xfId="3" xr:uid="{00000000-0005-0000-0000-000002000000}"/>
    <cellStyle name="% 3" xfId="4" xr:uid="{00000000-0005-0000-0000-000003000000}"/>
    <cellStyle name="_~3392002" xfId="5" xr:uid="{00000000-0005-0000-0000-000004000000}"/>
    <cellStyle name="_~4999504" xfId="6" xr:uid="{00000000-0005-0000-0000-000005000000}"/>
    <cellStyle name="_0 ФО с примечаниями" xfId="7" xr:uid="{00000000-0005-0000-0000-000006000000}"/>
    <cellStyle name="_2008 Alina D Баланс" xfId="8" xr:uid="{00000000-0005-0000-0000-000007000000}"/>
    <cellStyle name="_2009 ПЯТ Баланс" xfId="9" xr:uid="{00000000-0005-0000-0000-000008000000}"/>
    <cellStyle name="_4 ФО Бектуров  отдельная" xfId="10" xr:uid="{00000000-0005-0000-0000-000009000000}"/>
    <cellStyle name="_Alina Pro КПН после исправл" xfId="11" xr:uid="{00000000-0005-0000-0000-00000A000000}"/>
    <cellStyle name="_E 08 Прочие дебиторы и авансы" xfId="12" xr:uid="{00000000-0005-0000-0000-00000B000000}"/>
    <cellStyle name="_E 7 и 17 ДЗ Бектурова" xfId="13" xr:uid="{00000000-0005-0000-0000-00000C000000}"/>
    <cellStyle name="_PRICE_1C" xfId="14" xr:uid="{00000000-0005-0000-0000-00000D000000}"/>
    <cellStyle name="_V 2009 Alina Management ФО с расш" xfId="15" xr:uid="{00000000-0005-0000-0000-00000E000000}"/>
    <cellStyle name="_V 2009 Holding (КФО)" xfId="16" xr:uid="{00000000-0005-0000-0000-00000F000000}"/>
    <cellStyle name="_V 2009 Holding ОФО" xfId="17" xr:uid="{00000000-0005-0000-0000-000010000000}"/>
    <cellStyle name="_V 2009 ПЯТ ФО" xfId="18" xr:uid="{00000000-0005-0000-0000-000011000000}"/>
    <cellStyle name="_V Alina D ФО с расшифр" xfId="19" xr:uid="{00000000-0005-0000-0000-000012000000}"/>
    <cellStyle name="_V Расчет ОНО" xfId="20" xr:uid="{00000000-0005-0000-0000-000013000000}"/>
    <cellStyle name="_V Расшифровка в Ф-3" xfId="21" xr:uid="{00000000-0005-0000-0000-000014000000}"/>
    <cellStyle name="_V Ф-100 версия от 29.03.10" xfId="22" xr:uid="{00000000-0005-0000-0000-000015000000}"/>
    <cellStyle name="_Баланс за 2005 год КИНГ отд." xfId="23" xr:uid="{00000000-0005-0000-0000-000016000000}"/>
    <cellStyle name="_Баланс за 2005 год по  МСФО (расш) КИНГ отд." xfId="24" xr:uid="{00000000-0005-0000-0000-000017000000}"/>
    <cellStyle name="_Е 14 Налогообложение " xfId="25" xr:uid="{00000000-0005-0000-0000-000018000000}"/>
    <cellStyle name="_Книга2" xfId="26" xr:uid="{00000000-0005-0000-0000-000019000000}"/>
    <cellStyle name="_Копия Приложения к формам отчетов" xfId="27" xr:uid="{00000000-0005-0000-0000-00001A000000}"/>
    <cellStyle name="_мебель, оборудование инвентарь1207" xfId="28" xr:uid="{00000000-0005-0000-0000-00001B000000}"/>
    <cellStyle name="_ОНО для ОС" xfId="29" xr:uid="{00000000-0005-0000-0000-00001C000000}"/>
    <cellStyle name="_ОНО по ОС на 2009 МГЛ" xfId="30" xr:uid="{00000000-0005-0000-0000-00001D000000}"/>
    <cellStyle name="_ОНО ТОО Сонгвон Галя актуальный 17.04.09" xfId="31" xr:uid="{00000000-0005-0000-0000-00001E000000}"/>
    <cellStyle name="_Отдельная ФО ПЯТ за 2008 год" xfId="32" xr:uid="{00000000-0005-0000-0000-00001F000000}"/>
    <cellStyle name="_ОТЧЕТ для ДКФ    06 04 05  (6)" xfId="33" xr:uid="{00000000-0005-0000-0000-000020000000}"/>
    <cellStyle name="_План развития ПТС на 2005-2010 (связи станционной части)" xfId="34" xr:uid="{00000000-0005-0000-0000-000021000000}"/>
    <cellStyle name="_Поставщики" xfId="35" xr:uid="{00000000-0005-0000-0000-000022000000}"/>
    <cellStyle name="_Приложения к формам отчетов за 2005 год КИНГ свод." xfId="36" xr:uid="{00000000-0005-0000-0000-000023000000}"/>
    <cellStyle name="_произв.цели - приложение к СНР_айгерим_09.11" xfId="37" xr:uid="{00000000-0005-0000-0000-000024000000}"/>
    <cellStyle name="_Раб.таблица 1 кв.2006" xfId="38" xr:uid="{00000000-0005-0000-0000-000025000000}"/>
    <cellStyle name="_Рабочая таблица Баланс за 2005 год1 (version 1)" xfId="39" xr:uid="{00000000-0005-0000-0000-000026000000}"/>
    <cellStyle name="_Расшифровка статей баланса" xfId="40" xr:uid="{00000000-0005-0000-0000-000027000000}"/>
    <cellStyle name="_Расшифровка статей баланса Алина Про 2009 Стар" xfId="41" xr:uid="{00000000-0005-0000-0000-000028000000}"/>
    <cellStyle name="_Расшифровка статей баланса Норсервис 2007" xfId="42" xr:uid="{00000000-0005-0000-0000-000029000000}"/>
    <cellStyle name="_Расшифровка статей баланса Норсервис 2009" xfId="43" xr:uid="{00000000-0005-0000-0000-00002A000000}"/>
    <cellStyle name="_Расшифровка фин отчета" xfId="44" xr:uid="{00000000-0005-0000-0000-00002B000000}"/>
    <cellStyle name="_Расшифровки на 01.01.06" xfId="45" xr:uid="{00000000-0005-0000-0000-00002C000000}"/>
    <cellStyle name="_Резерв по отпускам Холдинг" xfId="46" xr:uid="{00000000-0005-0000-0000-00002D000000}"/>
    <cellStyle name="_сверка лицевых" xfId="47" xr:uid="{00000000-0005-0000-0000-00002E000000}"/>
    <cellStyle name="_Свод КазНИПИ-Приложения к формам отчетов" xfId="48" xr:uid="{00000000-0005-0000-0000-00002F000000}"/>
    <cellStyle name="_Сводные расшифровки МСФО" xfId="49" xr:uid="{00000000-0005-0000-0000-000030000000}"/>
    <cellStyle name="_Утв СД Бюджет расшиф 29 12 05" xfId="50" xr:uid="{00000000-0005-0000-0000-000031000000}"/>
    <cellStyle name="_Ф-2 Ляззат" xfId="51" xr:uid="{00000000-0005-0000-0000-000032000000}"/>
    <cellStyle name="_Финансовая отчетность ТОО АГСС 2009" xfId="52" xr:uid="{00000000-0005-0000-0000-000033000000}"/>
    <cellStyle name="_ФО" xfId="53" xr:uid="{00000000-0005-0000-0000-000034000000}"/>
    <cellStyle name="_ФО 2009 АРЦ Алматыгаз" xfId="54" xr:uid="{00000000-0005-0000-0000-000035000000}"/>
    <cellStyle name="_ФО 6 " xfId="55" xr:uid="{00000000-0005-0000-0000-000036000000}"/>
    <cellStyle name="_ФО за 2009 г. ТОО" xfId="56" xr:uid="{00000000-0005-0000-0000-000037000000}"/>
    <cellStyle name="_Форма ввода для гибкой загрузки КМГ 12.2008" xfId="57" xr:uid="{00000000-0005-0000-0000-000038000000}"/>
    <cellStyle name="_Формы МСФОс для ДЧП(расш) " xfId="58" xr:uid="{00000000-0005-0000-0000-000039000000}"/>
    <cellStyle name="_шаблон формы отчетности 2009 отдельная 01.02" xfId="59" xr:uid="{00000000-0005-0000-0000-00003A000000}"/>
    <cellStyle name="”ќђќ‘ћ‚›‰" xfId="60" xr:uid="{00000000-0005-0000-0000-00003B000000}"/>
    <cellStyle name="”љ‘ђћ‚ђќќ›‰" xfId="61" xr:uid="{00000000-0005-0000-0000-00003C000000}"/>
    <cellStyle name="„…ќ…†ќ›‰" xfId="62" xr:uid="{00000000-0005-0000-0000-00003D000000}"/>
    <cellStyle name="‡ђѓћ‹ћ‚ћљ1" xfId="63" xr:uid="{00000000-0005-0000-0000-00003E000000}"/>
    <cellStyle name="‡ђѓћ‹ћ‚ћљ2" xfId="64" xr:uid="{00000000-0005-0000-0000-00003F000000}"/>
    <cellStyle name="’ћѓћ‚›‰" xfId="65" xr:uid="{00000000-0005-0000-0000-000040000000}"/>
    <cellStyle name="20% - Accent1" xfId="66" xr:uid="{00000000-0005-0000-0000-000041000000}"/>
    <cellStyle name="20% - Accent2" xfId="67" xr:uid="{00000000-0005-0000-0000-000042000000}"/>
    <cellStyle name="20% - Accent3" xfId="68" xr:uid="{00000000-0005-0000-0000-000043000000}"/>
    <cellStyle name="20% - Accent4" xfId="69" xr:uid="{00000000-0005-0000-0000-000044000000}"/>
    <cellStyle name="20% - Accent5" xfId="70" xr:uid="{00000000-0005-0000-0000-000045000000}"/>
    <cellStyle name="20% - Accent6" xfId="71" xr:uid="{00000000-0005-0000-0000-000046000000}"/>
    <cellStyle name="20% - Акцент1 2" xfId="72" xr:uid="{00000000-0005-0000-0000-000047000000}"/>
    <cellStyle name="20% - Акцент1 3" xfId="73" xr:uid="{00000000-0005-0000-0000-000048000000}"/>
    <cellStyle name="20% - Акцент2 2" xfId="74" xr:uid="{00000000-0005-0000-0000-000049000000}"/>
    <cellStyle name="20% - Акцент2 3" xfId="75" xr:uid="{00000000-0005-0000-0000-00004A000000}"/>
    <cellStyle name="20% - Акцент3 2" xfId="76" xr:uid="{00000000-0005-0000-0000-00004B000000}"/>
    <cellStyle name="20% - Акцент3 3" xfId="77" xr:uid="{00000000-0005-0000-0000-00004C000000}"/>
    <cellStyle name="20% - Акцент4 2" xfId="78" xr:uid="{00000000-0005-0000-0000-00004D000000}"/>
    <cellStyle name="20% - Акцент4 3" xfId="79" xr:uid="{00000000-0005-0000-0000-00004E000000}"/>
    <cellStyle name="20% - Акцент5 2" xfId="80" xr:uid="{00000000-0005-0000-0000-00004F000000}"/>
    <cellStyle name="20% - Акцент5 3" xfId="81" xr:uid="{00000000-0005-0000-0000-000050000000}"/>
    <cellStyle name="20% - Акцент6 2" xfId="82" xr:uid="{00000000-0005-0000-0000-000051000000}"/>
    <cellStyle name="20% - Акцент6 3" xfId="83" xr:uid="{00000000-0005-0000-0000-000052000000}"/>
    <cellStyle name="40% - Accent1" xfId="84" xr:uid="{00000000-0005-0000-0000-000053000000}"/>
    <cellStyle name="40% - Accent2" xfId="85" xr:uid="{00000000-0005-0000-0000-000054000000}"/>
    <cellStyle name="40% - Accent3" xfId="86" xr:uid="{00000000-0005-0000-0000-000055000000}"/>
    <cellStyle name="40% - Accent4" xfId="87" xr:uid="{00000000-0005-0000-0000-000056000000}"/>
    <cellStyle name="40% - Accent5" xfId="88" xr:uid="{00000000-0005-0000-0000-000057000000}"/>
    <cellStyle name="40% - Accent6" xfId="89" xr:uid="{00000000-0005-0000-0000-000058000000}"/>
    <cellStyle name="40% - Акцент1 2" xfId="90" xr:uid="{00000000-0005-0000-0000-000059000000}"/>
    <cellStyle name="40% - Акцент1 3" xfId="91" xr:uid="{00000000-0005-0000-0000-00005A000000}"/>
    <cellStyle name="40% - Акцент2 2" xfId="92" xr:uid="{00000000-0005-0000-0000-00005B000000}"/>
    <cellStyle name="40% - Акцент2 3" xfId="93" xr:uid="{00000000-0005-0000-0000-00005C000000}"/>
    <cellStyle name="40% - Акцент3 2" xfId="94" xr:uid="{00000000-0005-0000-0000-00005D000000}"/>
    <cellStyle name="40% - Акцент3 3" xfId="95" xr:uid="{00000000-0005-0000-0000-00005E000000}"/>
    <cellStyle name="40% - Акцент4 2" xfId="96" xr:uid="{00000000-0005-0000-0000-00005F000000}"/>
    <cellStyle name="40% - Акцент4 3" xfId="97" xr:uid="{00000000-0005-0000-0000-000060000000}"/>
    <cellStyle name="40% - Акцент5 2" xfId="98" xr:uid="{00000000-0005-0000-0000-000061000000}"/>
    <cellStyle name="40% - Акцент5 3" xfId="99" xr:uid="{00000000-0005-0000-0000-000062000000}"/>
    <cellStyle name="40% - Акцент6 2" xfId="100" xr:uid="{00000000-0005-0000-0000-000063000000}"/>
    <cellStyle name="40% - Акцент6 3" xfId="101" xr:uid="{00000000-0005-0000-0000-000064000000}"/>
    <cellStyle name="60% - Accent1" xfId="102" xr:uid="{00000000-0005-0000-0000-000065000000}"/>
    <cellStyle name="60% - Accent2" xfId="103" xr:uid="{00000000-0005-0000-0000-000066000000}"/>
    <cellStyle name="60% - Accent3" xfId="104" xr:uid="{00000000-0005-0000-0000-000067000000}"/>
    <cellStyle name="60% - Accent4" xfId="105" xr:uid="{00000000-0005-0000-0000-000068000000}"/>
    <cellStyle name="60% - Accent5" xfId="106" xr:uid="{00000000-0005-0000-0000-000069000000}"/>
    <cellStyle name="60% - Accent6" xfId="107" xr:uid="{00000000-0005-0000-0000-00006A000000}"/>
    <cellStyle name="60% - Акцент1 2" xfId="108" xr:uid="{00000000-0005-0000-0000-00006B000000}"/>
    <cellStyle name="60% - Акцент1 3" xfId="109" xr:uid="{00000000-0005-0000-0000-00006C000000}"/>
    <cellStyle name="60% - Акцент2 2" xfId="110" xr:uid="{00000000-0005-0000-0000-00006D000000}"/>
    <cellStyle name="60% - Акцент2 3" xfId="111" xr:uid="{00000000-0005-0000-0000-00006E000000}"/>
    <cellStyle name="60% - Акцент3 2" xfId="112" xr:uid="{00000000-0005-0000-0000-00006F000000}"/>
    <cellStyle name="60% - Акцент3 3" xfId="113" xr:uid="{00000000-0005-0000-0000-000070000000}"/>
    <cellStyle name="60% - Акцент4 2" xfId="114" xr:uid="{00000000-0005-0000-0000-000071000000}"/>
    <cellStyle name="60% - Акцент4 3" xfId="115" xr:uid="{00000000-0005-0000-0000-000072000000}"/>
    <cellStyle name="60% - Акцент5 2" xfId="116" xr:uid="{00000000-0005-0000-0000-000073000000}"/>
    <cellStyle name="60% - Акцент5 3" xfId="117" xr:uid="{00000000-0005-0000-0000-000074000000}"/>
    <cellStyle name="60% - Акцент6 2" xfId="118" xr:uid="{00000000-0005-0000-0000-000075000000}"/>
    <cellStyle name="60% - Акцент6 3" xfId="119" xr:uid="{00000000-0005-0000-0000-000076000000}"/>
    <cellStyle name="Accent1" xfId="120" xr:uid="{00000000-0005-0000-0000-000077000000}"/>
    <cellStyle name="Accent2" xfId="121" xr:uid="{00000000-0005-0000-0000-000078000000}"/>
    <cellStyle name="Accent3" xfId="122" xr:uid="{00000000-0005-0000-0000-000079000000}"/>
    <cellStyle name="Accent4" xfId="123" xr:uid="{00000000-0005-0000-0000-00007A000000}"/>
    <cellStyle name="Accent5" xfId="124" xr:uid="{00000000-0005-0000-0000-00007B000000}"/>
    <cellStyle name="Accent6" xfId="125" xr:uid="{00000000-0005-0000-0000-00007C000000}"/>
    <cellStyle name="args.style" xfId="126" xr:uid="{00000000-0005-0000-0000-00007D000000}"/>
    <cellStyle name="Bad" xfId="127" xr:uid="{00000000-0005-0000-0000-00007E000000}"/>
    <cellStyle name="Calc Currency (0)" xfId="128" xr:uid="{00000000-0005-0000-0000-00007F000000}"/>
    <cellStyle name="Calc Currency (0) 2" xfId="129" xr:uid="{00000000-0005-0000-0000-000080000000}"/>
    <cellStyle name="Calc Currency (2)" xfId="130" xr:uid="{00000000-0005-0000-0000-000081000000}"/>
    <cellStyle name="Calc Percent (0)" xfId="131" xr:uid="{00000000-0005-0000-0000-000082000000}"/>
    <cellStyle name="Calc Percent (1)" xfId="132" xr:uid="{00000000-0005-0000-0000-000083000000}"/>
    <cellStyle name="Calc Percent (2)" xfId="133" xr:uid="{00000000-0005-0000-0000-000084000000}"/>
    <cellStyle name="Calc Units (0)" xfId="134" xr:uid="{00000000-0005-0000-0000-000085000000}"/>
    <cellStyle name="Calc Units (1)" xfId="135" xr:uid="{00000000-0005-0000-0000-000086000000}"/>
    <cellStyle name="Calc Units (2)" xfId="136" xr:uid="{00000000-0005-0000-0000-000087000000}"/>
    <cellStyle name="Calculation" xfId="137" xr:uid="{00000000-0005-0000-0000-000088000000}"/>
    <cellStyle name="Check" xfId="138" xr:uid="{00000000-0005-0000-0000-000089000000}"/>
    <cellStyle name="Check Cell" xfId="139" xr:uid="{00000000-0005-0000-0000-00008A000000}"/>
    <cellStyle name="Comma [0]_Attachement 7 Fixed assets disclosure" xfId="140" xr:uid="{00000000-0005-0000-0000-00008B000000}"/>
    <cellStyle name="Comma [00]" xfId="141" xr:uid="{00000000-0005-0000-0000-00008C000000}"/>
    <cellStyle name="Comma 6" xfId="142" xr:uid="{00000000-0005-0000-0000-00008D000000}"/>
    <cellStyle name="Comma_02 CAP-PBC Eurasia Air" xfId="143" xr:uid="{00000000-0005-0000-0000-00008E000000}"/>
    <cellStyle name="Copied" xfId="144" xr:uid="{00000000-0005-0000-0000-00008F000000}"/>
    <cellStyle name="Currency [00]" xfId="145" xr:uid="{00000000-0005-0000-0000-000090000000}"/>
    <cellStyle name="Currency [1]" xfId="146" xr:uid="{00000000-0005-0000-0000-000091000000}"/>
    <cellStyle name="Currency [2]" xfId="147" xr:uid="{00000000-0005-0000-0000-000092000000}"/>
    <cellStyle name="Date" xfId="148" xr:uid="{00000000-0005-0000-0000-000093000000}"/>
    <cellStyle name="Date [d-mmm-yy]" xfId="149" xr:uid="{00000000-0005-0000-0000-000094000000}"/>
    <cellStyle name="Date [mm-d-yy]" xfId="150" xr:uid="{00000000-0005-0000-0000-000095000000}"/>
    <cellStyle name="Date [mm-d-yyyy]" xfId="151" xr:uid="{00000000-0005-0000-0000-000096000000}"/>
    <cellStyle name="Date [mmm-yy]" xfId="152" xr:uid="{00000000-0005-0000-0000-000097000000}"/>
    <cellStyle name="Date Short" xfId="153" xr:uid="{00000000-0005-0000-0000-000098000000}"/>
    <cellStyle name="Date without year" xfId="154" xr:uid="{00000000-0005-0000-0000-000099000000}"/>
    <cellStyle name="DELTA" xfId="155" xr:uid="{00000000-0005-0000-0000-00009A000000}"/>
    <cellStyle name="E&amp;Y House" xfId="156" xr:uid="{00000000-0005-0000-0000-00009B000000}"/>
    <cellStyle name="Enter Currency (0)" xfId="157" xr:uid="{00000000-0005-0000-0000-00009C000000}"/>
    <cellStyle name="Enter Currency (2)" xfId="158" xr:uid="{00000000-0005-0000-0000-00009D000000}"/>
    <cellStyle name="Enter Units (0)" xfId="159" xr:uid="{00000000-0005-0000-0000-00009E000000}"/>
    <cellStyle name="Enter Units (1)" xfId="160" xr:uid="{00000000-0005-0000-0000-00009F000000}"/>
    <cellStyle name="Enter Units (2)" xfId="161" xr:uid="{00000000-0005-0000-0000-0000A0000000}"/>
    <cellStyle name="Entered" xfId="162" xr:uid="{00000000-0005-0000-0000-0000A1000000}"/>
    <cellStyle name="Explanatory Text" xfId="163" xr:uid="{00000000-0005-0000-0000-0000A2000000}"/>
    <cellStyle name="Fixed [0]" xfId="164" xr:uid="{00000000-0005-0000-0000-0000A3000000}"/>
    <cellStyle name="From" xfId="165" xr:uid="{00000000-0005-0000-0000-0000A4000000}"/>
    <cellStyle name="Good" xfId="166" xr:uid="{00000000-0005-0000-0000-0000A5000000}"/>
    <cellStyle name="Grey" xfId="167" xr:uid="{00000000-0005-0000-0000-0000A6000000}"/>
    <cellStyle name="Grey 2" xfId="168" xr:uid="{00000000-0005-0000-0000-0000A7000000}"/>
    <cellStyle name="Header1" xfId="169" xr:uid="{00000000-0005-0000-0000-0000A8000000}"/>
    <cellStyle name="Header2" xfId="170" xr:uid="{00000000-0005-0000-0000-0000A9000000}"/>
    <cellStyle name="Heading" xfId="171" xr:uid="{00000000-0005-0000-0000-0000AA000000}"/>
    <cellStyle name="Heading 1" xfId="172" xr:uid="{00000000-0005-0000-0000-0000AB000000}"/>
    <cellStyle name="Heading 2" xfId="173" xr:uid="{00000000-0005-0000-0000-0000AC000000}"/>
    <cellStyle name="Heading 3" xfId="174" xr:uid="{00000000-0005-0000-0000-0000AD000000}"/>
    <cellStyle name="Heading 4" xfId="175" xr:uid="{00000000-0005-0000-0000-0000AE000000}"/>
    <cellStyle name="HEADINGS" xfId="176" xr:uid="{00000000-0005-0000-0000-0000AF000000}"/>
    <cellStyle name="HEADINGSTOP" xfId="177" xr:uid="{00000000-0005-0000-0000-0000B0000000}"/>
    <cellStyle name="Input" xfId="178" xr:uid="{00000000-0005-0000-0000-0000B1000000}"/>
    <cellStyle name="Input [yellow]" xfId="179" xr:uid="{00000000-0005-0000-0000-0000B2000000}"/>
    <cellStyle name="Input Currency" xfId="180" xr:uid="{00000000-0005-0000-0000-0000B3000000}"/>
    <cellStyle name="Input Date" xfId="181" xr:uid="{00000000-0005-0000-0000-0000B4000000}"/>
    <cellStyle name="Input Fixed [0]" xfId="182" xr:uid="{00000000-0005-0000-0000-0000B5000000}"/>
    <cellStyle name="Input Normal" xfId="183" xr:uid="{00000000-0005-0000-0000-0000B6000000}"/>
    <cellStyle name="Input Percent" xfId="184" xr:uid="{00000000-0005-0000-0000-0000B7000000}"/>
    <cellStyle name="Input Percent [2]" xfId="185" xr:uid="{00000000-0005-0000-0000-0000B8000000}"/>
    <cellStyle name="Input Titles" xfId="186" xr:uid="{00000000-0005-0000-0000-0000B9000000}"/>
    <cellStyle name="Input_Cell" xfId="187" xr:uid="{00000000-0005-0000-0000-0000BA000000}"/>
    <cellStyle name="Link Currency (0)" xfId="188" xr:uid="{00000000-0005-0000-0000-0000BB000000}"/>
    <cellStyle name="Link Currency (2)" xfId="189" xr:uid="{00000000-0005-0000-0000-0000BC000000}"/>
    <cellStyle name="Link Units (0)" xfId="190" xr:uid="{00000000-0005-0000-0000-0000BD000000}"/>
    <cellStyle name="Link Units (1)" xfId="191" xr:uid="{00000000-0005-0000-0000-0000BE000000}"/>
    <cellStyle name="Link Units (2)" xfId="192" xr:uid="{00000000-0005-0000-0000-0000BF000000}"/>
    <cellStyle name="Linked Cell" xfId="193" xr:uid="{00000000-0005-0000-0000-0000C0000000}"/>
    <cellStyle name="NA is zero" xfId="194" xr:uid="{00000000-0005-0000-0000-0000C1000000}"/>
    <cellStyle name="Neutral" xfId="195" xr:uid="{00000000-0005-0000-0000-0000C2000000}"/>
    <cellStyle name="Normal - Style1" xfId="196" xr:uid="{00000000-0005-0000-0000-0000C3000000}"/>
    <cellStyle name="Normal [0]" xfId="197" xr:uid="{00000000-0005-0000-0000-0000C4000000}"/>
    <cellStyle name="Normal [1]" xfId="198" xr:uid="{00000000-0005-0000-0000-0000C5000000}"/>
    <cellStyle name="Normal [2]" xfId="199" xr:uid="{00000000-0005-0000-0000-0000C6000000}"/>
    <cellStyle name="Normal [3]" xfId="200" xr:uid="{00000000-0005-0000-0000-0000C7000000}"/>
    <cellStyle name="Normal 2" xfId="201" xr:uid="{00000000-0005-0000-0000-0000C8000000}"/>
    <cellStyle name="Normal 2 2" xfId="202" xr:uid="{00000000-0005-0000-0000-0000C9000000}"/>
    <cellStyle name="Normal 2 3" xfId="203" xr:uid="{00000000-0005-0000-0000-0000CA000000}"/>
    <cellStyle name="Normal 3" xfId="204" xr:uid="{00000000-0005-0000-0000-0000CB000000}"/>
    <cellStyle name="Normal 3 2" xfId="205" xr:uid="{00000000-0005-0000-0000-0000CC000000}"/>
    <cellStyle name="Normal 3 2 2" xfId="206" xr:uid="{00000000-0005-0000-0000-0000CD000000}"/>
    <cellStyle name="Normal 4" xfId="207" xr:uid="{00000000-0005-0000-0000-0000CE000000}"/>
    <cellStyle name="Normal 5" xfId="208" xr:uid="{00000000-0005-0000-0000-0000CF000000}"/>
    <cellStyle name="Normal Bold" xfId="209" xr:uid="{00000000-0005-0000-0000-0000D0000000}"/>
    <cellStyle name="Normal Pct" xfId="210" xr:uid="{00000000-0005-0000-0000-0000D1000000}"/>
    <cellStyle name="Normal_#10-Headcount" xfId="211" xr:uid="{00000000-0005-0000-0000-0000D2000000}"/>
    <cellStyle name="Normal1" xfId="212" xr:uid="{00000000-0005-0000-0000-0000D3000000}"/>
    <cellStyle name="normбlnм_laroux" xfId="213" xr:uid="{00000000-0005-0000-0000-0000D4000000}"/>
    <cellStyle name="Note" xfId="214" xr:uid="{00000000-0005-0000-0000-0000D5000000}"/>
    <cellStyle name="NPPESalesPct" xfId="215" xr:uid="{00000000-0005-0000-0000-0000D6000000}"/>
    <cellStyle name="numbers" xfId="216" xr:uid="{00000000-0005-0000-0000-0000D7000000}"/>
    <cellStyle name="NWI%S" xfId="217" xr:uid="{00000000-0005-0000-0000-0000D8000000}"/>
    <cellStyle name="Output" xfId="218" xr:uid="{00000000-0005-0000-0000-0000D9000000}"/>
    <cellStyle name="paint" xfId="219" xr:uid="{00000000-0005-0000-0000-0000DA000000}"/>
    <cellStyle name="pc1" xfId="220" xr:uid="{00000000-0005-0000-0000-0000DB000000}"/>
    <cellStyle name="per.style" xfId="221" xr:uid="{00000000-0005-0000-0000-0000DC000000}"/>
    <cellStyle name="Percent (0)" xfId="222" xr:uid="{00000000-0005-0000-0000-0000DD000000}"/>
    <cellStyle name="Percent [0]" xfId="223" xr:uid="{00000000-0005-0000-0000-0000DE000000}"/>
    <cellStyle name="Percent [0] 2" xfId="224" xr:uid="{00000000-0005-0000-0000-0000DF000000}"/>
    <cellStyle name="Percent [00]" xfId="225" xr:uid="{00000000-0005-0000-0000-0000E0000000}"/>
    <cellStyle name="Percent [1]" xfId="226" xr:uid="{00000000-0005-0000-0000-0000E1000000}"/>
    <cellStyle name="Percent [2]" xfId="227" xr:uid="{00000000-0005-0000-0000-0000E2000000}"/>
    <cellStyle name="Percent [2] 2" xfId="228" xr:uid="{00000000-0005-0000-0000-0000E3000000}"/>
    <cellStyle name="Percent_O.Taxes_2007_ICA" xfId="229" xr:uid="{00000000-0005-0000-0000-0000E4000000}"/>
    <cellStyle name="PercentSales" xfId="230" xr:uid="{00000000-0005-0000-0000-0000E5000000}"/>
    <cellStyle name="piw#" xfId="231" xr:uid="{00000000-0005-0000-0000-0000E6000000}"/>
    <cellStyle name="piw%" xfId="232" xr:uid="{00000000-0005-0000-0000-0000E7000000}"/>
    <cellStyle name="PrePop Currency (0)" xfId="233" xr:uid="{00000000-0005-0000-0000-0000E8000000}"/>
    <cellStyle name="PrePop Currency (2)" xfId="234" xr:uid="{00000000-0005-0000-0000-0000E9000000}"/>
    <cellStyle name="PrePop Units (0)" xfId="235" xr:uid="{00000000-0005-0000-0000-0000EA000000}"/>
    <cellStyle name="PrePop Units (1)" xfId="236" xr:uid="{00000000-0005-0000-0000-0000EB000000}"/>
    <cellStyle name="PrePop Units (2)" xfId="237" xr:uid="{00000000-0005-0000-0000-0000EC000000}"/>
    <cellStyle name="Price_Body" xfId="238" xr:uid="{00000000-0005-0000-0000-0000ED000000}"/>
    <cellStyle name="Red font" xfId="239" xr:uid="{00000000-0005-0000-0000-0000EE000000}"/>
    <cellStyle name="regstoresfromspecstores" xfId="240" xr:uid="{00000000-0005-0000-0000-0000EF000000}"/>
    <cellStyle name="RevList" xfId="241" xr:uid="{00000000-0005-0000-0000-0000F0000000}"/>
    <cellStyle name="Rubles" xfId="242" xr:uid="{00000000-0005-0000-0000-0000F1000000}"/>
    <cellStyle name="SAPBEXaggData" xfId="243" xr:uid="{00000000-0005-0000-0000-0000F2000000}"/>
    <cellStyle name="SAPBEXaggDataEmph" xfId="244" xr:uid="{00000000-0005-0000-0000-0000F3000000}"/>
    <cellStyle name="SAPBEXaggItem" xfId="245" xr:uid="{00000000-0005-0000-0000-0000F4000000}"/>
    <cellStyle name="SAPBEXaggItemX" xfId="246" xr:uid="{00000000-0005-0000-0000-0000F5000000}"/>
    <cellStyle name="SAPBEXchaText" xfId="247" xr:uid="{00000000-0005-0000-0000-0000F6000000}"/>
    <cellStyle name="SAPBEXexcBad7" xfId="248" xr:uid="{00000000-0005-0000-0000-0000F7000000}"/>
    <cellStyle name="SAPBEXexcBad8" xfId="249" xr:uid="{00000000-0005-0000-0000-0000F8000000}"/>
    <cellStyle name="SAPBEXexcBad9" xfId="250" xr:uid="{00000000-0005-0000-0000-0000F9000000}"/>
    <cellStyle name="SAPBEXexcCritical4" xfId="251" xr:uid="{00000000-0005-0000-0000-0000FA000000}"/>
    <cellStyle name="SAPBEXexcCritical5" xfId="252" xr:uid="{00000000-0005-0000-0000-0000FB000000}"/>
    <cellStyle name="SAPBEXexcCritical6" xfId="253" xr:uid="{00000000-0005-0000-0000-0000FC000000}"/>
    <cellStyle name="SAPBEXexcGood1" xfId="254" xr:uid="{00000000-0005-0000-0000-0000FD000000}"/>
    <cellStyle name="SAPBEXexcGood2" xfId="255" xr:uid="{00000000-0005-0000-0000-0000FE000000}"/>
    <cellStyle name="SAPBEXexcGood3" xfId="256" xr:uid="{00000000-0005-0000-0000-0000FF000000}"/>
    <cellStyle name="SAPBEXfilterDrill" xfId="257" xr:uid="{00000000-0005-0000-0000-000000010000}"/>
    <cellStyle name="SAPBEXfilterItem" xfId="258" xr:uid="{00000000-0005-0000-0000-000001010000}"/>
    <cellStyle name="SAPBEXfilterText" xfId="259" xr:uid="{00000000-0005-0000-0000-000002010000}"/>
    <cellStyle name="SAPBEXformats" xfId="260" xr:uid="{00000000-0005-0000-0000-000003010000}"/>
    <cellStyle name="SAPBEXheaderItem" xfId="261" xr:uid="{00000000-0005-0000-0000-000004010000}"/>
    <cellStyle name="SAPBEXheaderText" xfId="262" xr:uid="{00000000-0005-0000-0000-000005010000}"/>
    <cellStyle name="SAPBEXHLevel0" xfId="263" xr:uid="{00000000-0005-0000-0000-000006010000}"/>
    <cellStyle name="SAPBEXHLevel0X" xfId="264" xr:uid="{00000000-0005-0000-0000-000007010000}"/>
    <cellStyle name="SAPBEXHLevel1" xfId="265" xr:uid="{00000000-0005-0000-0000-000008010000}"/>
    <cellStyle name="SAPBEXHLevel1X" xfId="266" xr:uid="{00000000-0005-0000-0000-000009010000}"/>
    <cellStyle name="SAPBEXHLevel2" xfId="267" xr:uid="{00000000-0005-0000-0000-00000A010000}"/>
    <cellStyle name="SAPBEXHLevel2X" xfId="268" xr:uid="{00000000-0005-0000-0000-00000B010000}"/>
    <cellStyle name="SAPBEXHLevel3" xfId="269" xr:uid="{00000000-0005-0000-0000-00000C010000}"/>
    <cellStyle name="SAPBEXHLevel3X" xfId="270" xr:uid="{00000000-0005-0000-0000-00000D010000}"/>
    <cellStyle name="SAPBEXresData" xfId="271" xr:uid="{00000000-0005-0000-0000-00000E010000}"/>
    <cellStyle name="SAPBEXresDataEmph" xfId="272" xr:uid="{00000000-0005-0000-0000-00000F010000}"/>
    <cellStyle name="SAPBEXresItem" xfId="273" xr:uid="{00000000-0005-0000-0000-000010010000}"/>
    <cellStyle name="SAPBEXresItemX" xfId="274" xr:uid="{00000000-0005-0000-0000-000011010000}"/>
    <cellStyle name="SAPBEXstdData" xfId="275" xr:uid="{00000000-0005-0000-0000-000012010000}"/>
    <cellStyle name="SAPBEXstdDataEmph" xfId="276" xr:uid="{00000000-0005-0000-0000-000013010000}"/>
    <cellStyle name="SAPBEXstdItem" xfId="277" xr:uid="{00000000-0005-0000-0000-000014010000}"/>
    <cellStyle name="SAPBEXstdItemX" xfId="278" xr:uid="{00000000-0005-0000-0000-000015010000}"/>
    <cellStyle name="SAPBEXtitle" xfId="279" xr:uid="{00000000-0005-0000-0000-000016010000}"/>
    <cellStyle name="SAPBEXundefined" xfId="280" xr:uid="{00000000-0005-0000-0000-000017010000}"/>
    <cellStyle name="SHADEDSTORES" xfId="281" xr:uid="{00000000-0005-0000-0000-000018010000}"/>
    <cellStyle name="specstores" xfId="282" xr:uid="{00000000-0005-0000-0000-000019010000}"/>
    <cellStyle name="stand_bord" xfId="283" xr:uid="{00000000-0005-0000-0000-00001A010000}"/>
    <cellStyle name="Strange" xfId="284" xr:uid="{00000000-0005-0000-0000-00001B010000}"/>
    <cellStyle name="Style 1" xfId="285" xr:uid="{00000000-0005-0000-0000-00001C010000}"/>
    <cellStyle name="Subtotal" xfId="286" xr:uid="{00000000-0005-0000-0000-00001D010000}"/>
    <cellStyle name="Test [green]" xfId="287" xr:uid="{00000000-0005-0000-0000-00001E010000}"/>
    <cellStyle name="Text Indent A" xfId="288" xr:uid="{00000000-0005-0000-0000-00001F010000}"/>
    <cellStyle name="Text Indent B" xfId="289" xr:uid="{00000000-0005-0000-0000-000020010000}"/>
    <cellStyle name="Text Indent C" xfId="290" xr:uid="{00000000-0005-0000-0000-000021010000}"/>
    <cellStyle name="TFCF" xfId="291" xr:uid="{00000000-0005-0000-0000-000022010000}"/>
    <cellStyle name="Tickmark" xfId="292" xr:uid="{00000000-0005-0000-0000-000023010000}"/>
    <cellStyle name="Title" xfId="293" xr:uid="{00000000-0005-0000-0000-000024010000}"/>
    <cellStyle name="Total" xfId="294" xr:uid="{00000000-0005-0000-0000-000025010000}"/>
    <cellStyle name="Warning Text" xfId="295" xr:uid="{00000000-0005-0000-0000-000026010000}"/>
    <cellStyle name="White" xfId="296" xr:uid="{00000000-0005-0000-0000-000027010000}"/>
    <cellStyle name="Акцент1 2" xfId="297" xr:uid="{00000000-0005-0000-0000-000028010000}"/>
    <cellStyle name="Акцент1 3" xfId="298" xr:uid="{00000000-0005-0000-0000-000029010000}"/>
    <cellStyle name="Акцент2 2" xfId="299" xr:uid="{00000000-0005-0000-0000-00002A010000}"/>
    <cellStyle name="Акцент2 3" xfId="300" xr:uid="{00000000-0005-0000-0000-00002B010000}"/>
    <cellStyle name="Акцент3 2" xfId="301" xr:uid="{00000000-0005-0000-0000-00002C010000}"/>
    <cellStyle name="Акцент3 3" xfId="302" xr:uid="{00000000-0005-0000-0000-00002D010000}"/>
    <cellStyle name="Акцент4 2" xfId="303" xr:uid="{00000000-0005-0000-0000-00002E010000}"/>
    <cellStyle name="Акцент4 3" xfId="304" xr:uid="{00000000-0005-0000-0000-00002F010000}"/>
    <cellStyle name="Акцент5 2" xfId="305" xr:uid="{00000000-0005-0000-0000-000030010000}"/>
    <cellStyle name="Акцент5 3" xfId="306" xr:uid="{00000000-0005-0000-0000-000031010000}"/>
    <cellStyle name="Акцент6 2" xfId="307" xr:uid="{00000000-0005-0000-0000-000032010000}"/>
    <cellStyle name="Акцент6 3" xfId="308" xr:uid="{00000000-0005-0000-0000-000033010000}"/>
    <cellStyle name="Беззащитный" xfId="309" xr:uid="{00000000-0005-0000-0000-000034010000}"/>
    <cellStyle name="Ввод  2" xfId="310" xr:uid="{00000000-0005-0000-0000-000035010000}"/>
    <cellStyle name="Ввод  3" xfId="311" xr:uid="{00000000-0005-0000-0000-000036010000}"/>
    <cellStyle name="Вывод 2" xfId="312" xr:uid="{00000000-0005-0000-0000-000037010000}"/>
    <cellStyle name="Вывод 3" xfId="313" xr:uid="{00000000-0005-0000-0000-000038010000}"/>
    <cellStyle name="Вычисление 2" xfId="314" xr:uid="{00000000-0005-0000-0000-000039010000}"/>
    <cellStyle name="Вычисление 3" xfId="315" xr:uid="{00000000-0005-0000-0000-00003A010000}"/>
    <cellStyle name="Гиперссылка 2" xfId="316" xr:uid="{00000000-0005-0000-0000-00003B010000}"/>
    <cellStyle name="Гиперссылка 3" xfId="317" xr:uid="{00000000-0005-0000-0000-00003C010000}"/>
    <cellStyle name="Гиперссылка 4" xfId="318" xr:uid="{00000000-0005-0000-0000-00003D010000}"/>
    <cellStyle name="Гиперссылка 5" xfId="319" xr:uid="{00000000-0005-0000-0000-00003E010000}"/>
    <cellStyle name="Группа" xfId="320" xr:uid="{00000000-0005-0000-0000-00003F010000}"/>
    <cellStyle name="Дата" xfId="321" xr:uid="{00000000-0005-0000-0000-000040010000}"/>
    <cellStyle name="Денежный 2" xfId="322" xr:uid="{00000000-0005-0000-0000-000041010000}"/>
    <cellStyle name="Денежный 3" xfId="323" xr:uid="{00000000-0005-0000-0000-000042010000}"/>
    <cellStyle name="Заголовок 1 2" xfId="324" xr:uid="{00000000-0005-0000-0000-000043010000}"/>
    <cellStyle name="Заголовок 1 3" xfId="325" xr:uid="{00000000-0005-0000-0000-000044010000}"/>
    <cellStyle name="Заголовок 2 2" xfId="326" xr:uid="{00000000-0005-0000-0000-000045010000}"/>
    <cellStyle name="Заголовок 2 3" xfId="327" xr:uid="{00000000-0005-0000-0000-000046010000}"/>
    <cellStyle name="Заголовок 3 2" xfId="328" xr:uid="{00000000-0005-0000-0000-000047010000}"/>
    <cellStyle name="Заголовок 3 3" xfId="329" xr:uid="{00000000-0005-0000-0000-000048010000}"/>
    <cellStyle name="Заголовок 4 2" xfId="330" xr:uid="{00000000-0005-0000-0000-000049010000}"/>
    <cellStyle name="Заголовок 4 3" xfId="331" xr:uid="{00000000-0005-0000-0000-00004A010000}"/>
    <cellStyle name="Защитный" xfId="332" xr:uid="{00000000-0005-0000-0000-00004B010000}"/>
    <cellStyle name="Звезды" xfId="333" xr:uid="{00000000-0005-0000-0000-00004C010000}"/>
    <cellStyle name="Итог 2" xfId="334" xr:uid="{00000000-0005-0000-0000-00004D010000}"/>
    <cellStyle name="Итог 3" xfId="335" xr:uid="{00000000-0005-0000-0000-00004E010000}"/>
    <cellStyle name="КАНДАГАЧ тел3-33-96" xfId="336" xr:uid="{00000000-0005-0000-0000-00004F010000}"/>
    <cellStyle name="Компания" xfId="337" xr:uid="{00000000-0005-0000-0000-000050010000}"/>
    <cellStyle name="Контрольная ячейка 2" xfId="338" xr:uid="{00000000-0005-0000-0000-000051010000}"/>
    <cellStyle name="Контрольная ячейка 3" xfId="339" xr:uid="{00000000-0005-0000-0000-000052010000}"/>
    <cellStyle name="Мой" xfId="340" xr:uid="{00000000-0005-0000-0000-000053010000}"/>
    <cellStyle name="Название 2" xfId="341" xr:uid="{00000000-0005-0000-0000-000054010000}"/>
    <cellStyle name="Название 3" xfId="342" xr:uid="{00000000-0005-0000-0000-000055010000}"/>
    <cellStyle name="Нейтральный 2" xfId="343" xr:uid="{00000000-0005-0000-0000-000056010000}"/>
    <cellStyle name="Нейтральный 3" xfId="344" xr:uid="{00000000-0005-0000-0000-000057010000}"/>
    <cellStyle name="Обычный" xfId="0" builtinId="0"/>
    <cellStyle name="Обычный 10" xfId="345" xr:uid="{00000000-0005-0000-0000-000059010000}"/>
    <cellStyle name="Обычный 10 2" xfId="346" xr:uid="{00000000-0005-0000-0000-00005A010000}"/>
    <cellStyle name="Обычный 11" xfId="347" xr:uid="{00000000-0005-0000-0000-00005B010000}"/>
    <cellStyle name="Обычный 11 2" xfId="348" xr:uid="{00000000-0005-0000-0000-00005C010000}"/>
    <cellStyle name="Обычный 11 2 2" xfId="349" xr:uid="{00000000-0005-0000-0000-00005D010000}"/>
    <cellStyle name="Обычный 11 3" xfId="350" xr:uid="{00000000-0005-0000-0000-00005E010000}"/>
    <cellStyle name="Обычный 12" xfId="351" xr:uid="{00000000-0005-0000-0000-00005F010000}"/>
    <cellStyle name="Обычный 12 2" xfId="352" xr:uid="{00000000-0005-0000-0000-000060010000}"/>
    <cellStyle name="Обычный 12 3" xfId="353" xr:uid="{00000000-0005-0000-0000-000061010000}"/>
    <cellStyle name="Обычный 13" xfId="354" xr:uid="{00000000-0005-0000-0000-000062010000}"/>
    <cellStyle name="Обычный 13 2" xfId="355" xr:uid="{00000000-0005-0000-0000-000063010000}"/>
    <cellStyle name="Обычный 14" xfId="356" xr:uid="{00000000-0005-0000-0000-000064010000}"/>
    <cellStyle name="Обычный 15" xfId="357" xr:uid="{00000000-0005-0000-0000-000065010000}"/>
    <cellStyle name="Обычный 16" xfId="358" xr:uid="{00000000-0005-0000-0000-000066010000}"/>
    <cellStyle name="Обычный 17" xfId="359" xr:uid="{00000000-0005-0000-0000-000067010000}"/>
    <cellStyle name="Обычный 18" xfId="360" xr:uid="{00000000-0005-0000-0000-000068010000}"/>
    <cellStyle name="Обычный 19" xfId="361" xr:uid="{00000000-0005-0000-0000-000069010000}"/>
    <cellStyle name="Обычный 2" xfId="362" xr:uid="{00000000-0005-0000-0000-00006A010000}"/>
    <cellStyle name="Обычный 2 10" xfId="363" xr:uid="{00000000-0005-0000-0000-00006B010000}"/>
    <cellStyle name="Обычный 2 2" xfId="364" xr:uid="{00000000-0005-0000-0000-00006C010000}"/>
    <cellStyle name="Обычный 2 2 10" xfId="365" xr:uid="{00000000-0005-0000-0000-00006D010000}"/>
    <cellStyle name="Обычный 2 2 2" xfId="366" xr:uid="{00000000-0005-0000-0000-00006E010000}"/>
    <cellStyle name="Обычный 2 2 2 2" xfId="367" xr:uid="{00000000-0005-0000-0000-00006F010000}"/>
    <cellStyle name="Обычный 2 2 2 2 2" xfId="368" xr:uid="{00000000-0005-0000-0000-000070010000}"/>
    <cellStyle name="Обычный 2 2 2 2 3" xfId="369" xr:uid="{00000000-0005-0000-0000-000071010000}"/>
    <cellStyle name="Обычный 2 2 2 2 4" xfId="370" xr:uid="{00000000-0005-0000-0000-000072010000}"/>
    <cellStyle name="Обычный 2 2 2 2 5" xfId="371" xr:uid="{00000000-0005-0000-0000-000073010000}"/>
    <cellStyle name="Обычный 2 2 2 3" xfId="372" xr:uid="{00000000-0005-0000-0000-000074010000}"/>
    <cellStyle name="Обычный 2 2 2 4" xfId="373" xr:uid="{00000000-0005-0000-0000-000075010000}"/>
    <cellStyle name="Обычный 2 2 2 5" xfId="374" xr:uid="{00000000-0005-0000-0000-000076010000}"/>
    <cellStyle name="Обычный 2 2 3" xfId="375" xr:uid="{00000000-0005-0000-0000-000077010000}"/>
    <cellStyle name="Обычный 2 2 4" xfId="376" xr:uid="{00000000-0005-0000-0000-000078010000}"/>
    <cellStyle name="Обычный 2 2 5" xfId="377" xr:uid="{00000000-0005-0000-0000-000079010000}"/>
    <cellStyle name="Обычный 2 3" xfId="378" xr:uid="{00000000-0005-0000-0000-00007A010000}"/>
    <cellStyle name="Обычный 2 3 2" xfId="379" xr:uid="{00000000-0005-0000-0000-00007B010000}"/>
    <cellStyle name="Обычный 2 4" xfId="380" xr:uid="{00000000-0005-0000-0000-00007C010000}"/>
    <cellStyle name="Обычный 2 4 2" xfId="381" xr:uid="{00000000-0005-0000-0000-00007D010000}"/>
    <cellStyle name="Обычный 2 4 2 2" xfId="382" xr:uid="{00000000-0005-0000-0000-00007E010000}"/>
    <cellStyle name="Обычный 2 5" xfId="383" xr:uid="{00000000-0005-0000-0000-00007F010000}"/>
    <cellStyle name="Обычный 2 6" xfId="384" xr:uid="{00000000-0005-0000-0000-000080010000}"/>
    <cellStyle name="Обычный 2 7" xfId="385" xr:uid="{00000000-0005-0000-0000-000081010000}"/>
    <cellStyle name="Обычный 2 8" xfId="386" xr:uid="{00000000-0005-0000-0000-000082010000}"/>
    <cellStyle name="Обычный 2 9" xfId="387" xr:uid="{00000000-0005-0000-0000-000083010000}"/>
    <cellStyle name="Обычный 20" xfId="388" xr:uid="{00000000-0005-0000-0000-000084010000}"/>
    <cellStyle name="Обычный 21" xfId="389" xr:uid="{00000000-0005-0000-0000-000085010000}"/>
    <cellStyle name="Обычный 22" xfId="390" xr:uid="{00000000-0005-0000-0000-000086010000}"/>
    <cellStyle name="Обычный 23" xfId="391" xr:uid="{00000000-0005-0000-0000-000087010000}"/>
    <cellStyle name="Обычный 24" xfId="392" xr:uid="{00000000-0005-0000-0000-000088010000}"/>
    <cellStyle name="Обычный 25" xfId="393" xr:uid="{00000000-0005-0000-0000-000089010000}"/>
    <cellStyle name="Обычный 26" xfId="394" xr:uid="{00000000-0005-0000-0000-00008A010000}"/>
    <cellStyle name="Обычный 27" xfId="395" xr:uid="{00000000-0005-0000-0000-00008B010000}"/>
    <cellStyle name="Обычный 28" xfId="396" xr:uid="{00000000-0005-0000-0000-00008C010000}"/>
    <cellStyle name="Обычный 29" xfId="397" xr:uid="{00000000-0005-0000-0000-00008D010000}"/>
    <cellStyle name="Обычный 3" xfId="398" xr:uid="{00000000-0005-0000-0000-00008E010000}"/>
    <cellStyle name="Обычный 3 2" xfId="399" xr:uid="{00000000-0005-0000-0000-00008F010000}"/>
    <cellStyle name="Обычный 3 2 2" xfId="400" xr:uid="{00000000-0005-0000-0000-000090010000}"/>
    <cellStyle name="Обычный 3 2 2 2" xfId="401" xr:uid="{00000000-0005-0000-0000-000091010000}"/>
    <cellStyle name="Обычный 3 2 2 3" xfId="402" xr:uid="{00000000-0005-0000-0000-000092010000}"/>
    <cellStyle name="Обычный 3 2 2 4" xfId="403" xr:uid="{00000000-0005-0000-0000-000093010000}"/>
    <cellStyle name="Обычный 3 2 2 5" xfId="404" xr:uid="{00000000-0005-0000-0000-000094010000}"/>
    <cellStyle name="Обычный 3 2 3" xfId="405" xr:uid="{00000000-0005-0000-0000-000095010000}"/>
    <cellStyle name="Обычный 3 2 4" xfId="406" xr:uid="{00000000-0005-0000-0000-000096010000}"/>
    <cellStyle name="Обычный 3 2 5" xfId="407" xr:uid="{00000000-0005-0000-0000-000097010000}"/>
    <cellStyle name="Обычный 3 2 6" xfId="408" xr:uid="{00000000-0005-0000-0000-000098010000}"/>
    <cellStyle name="Обычный 3 3" xfId="409" xr:uid="{00000000-0005-0000-0000-000099010000}"/>
    <cellStyle name="Обычный 3 4" xfId="410" xr:uid="{00000000-0005-0000-0000-00009A010000}"/>
    <cellStyle name="Обычный 3 5" xfId="411" xr:uid="{00000000-0005-0000-0000-00009B010000}"/>
    <cellStyle name="Обычный 3 6" xfId="412" xr:uid="{00000000-0005-0000-0000-00009C010000}"/>
    <cellStyle name="Обычный 3 7" xfId="413" xr:uid="{00000000-0005-0000-0000-00009D010000}"/>
    <cellStyle name="Обычный 3 8" xfId="414" xr:uid="{00000000-0005-0000-0000-00009E010000}"/>
    <cellStyle name="Обычный 3 9" xfId="415" xr:uid="{00000000-0005-0000-0000-00009F010000}"/>
    <cellStyle name="Обычный 30" xfId="416" xr:uid="{00000000-0005-0000-0000-0000A0010000}"/>
    <cellStyle name="Обычный 31" xfId="417" xr:uid="{00000000-0005-0000-0000-0000A1010000}"/>
    <cellStyle name="Обычный 32" xfId="418" xr:uid="{00000000-0005-0000-0000-0000A2010000}"/>
    <cellStyle name="Обычный 33" xfId="419" xr:uid="{00000000-0005-0000-0000-0000A3010000}"/>
    <cellStyle name="Обычный 34" xfId="420" xr:uid="{00000000-0005-0000-0000-0000A4010000}"/>
    <cellStyle name="Обычный 35" xfId="421" xr:uid="{00000000-0005-0000-0000-0000A5010000}"/>
    <cellStyle name="Обычный 36" xfId="422" xr:uid="{00000000-0005-0000-0000-0000A6010000}"/>
    <cellStyle name="Обычный 4" xfId="423" xr:uid="{00000000-0005-0000-0000-0000A7010000}"/>
    <cellStyle name="Обычный 4 2" xfId="424" xr:uid="{00000000-0005-0000-0000-0000A8010000}"/>
    <cellStyle name="Обычный 4 3" xfId="425" xr:uid="{00000000-0005-0000-0000-0000A9010000}"/>
    <cellStyle name="Обычный 4 4" xfId="426" xr:uid="{00000000-0005-0000-0000-0000AA010000}"/>
    <cellStyle name="Обычный 4 5" xfId="427" xr:uid="{00000000-0005-0000-0000-0000AB010000}"/>
    <cellStyle name="Обычный 4 6" xfId="428" xr:uid="{00000000-0005-0000-0000-0000AC010000}"/>
    <cellStyle name="Обычный 5" xfId="429" xr:uid="{00000000-0005-0000-0000-0000AD010000}"/>
    <cellStyle name="Обычный 5 2" xfId="430" xr:uid="{00000000-0005-0000-0000-0000AE010000}"/>
    <cellStyle name="Обычный 5 3" xfId="431" xr:uid="{00000000-0005-0000-0000-0000AF010000}"/>
    <cellStyle name="Обычный 5 4" xfId="432" xr:uid="{00000000-0005-0000-0000-0000B0010000}"/>
    <cellStyle name="Обычный 5 5" xfId="433" xr:uid="{00000000-0005-0000-0000-0000B1010000}"/>
    <cellStyle name="Обычный 6" xfId="434" xr:uid="{00000000-0005-0000-0000-0000B2010000}"/>
    <cellStyle name="Обычный 6 2" xfId="435" xr:uid="{00000000-0005-0000-0000-0000B3010000}"/>
    <cellStyle name="Обычный 6 3" xfId="436" xr:uid="{00000000-0005-0000-0000-0000B4010000}"/>
    <cellStyle name="Обычный 6 4" xfId="437" xr:uid="{00000000-0005-0000-0000-0000B5010000}"/>
    <cellStyle name="Обычный 6 5" xfId="438" xr:uid="{00000000-0005-0000-0000-0000B6010000}"/>
    <cellStyle name="Обычный 7" xfId="439" xr:uid="{00000000-0005-0000-0000-0000B7010000}"/>
    <cellStyle name="Обычный 7 2" xfId="440" xr:uid="{00000000-0005-0000-0000-0000B8010000}"/>
    <cellStyle name="Обычный 8" xfId="441" xr:uid="{00000000-0005-0000-0000-0000B9010000}"/>
    <cellStyle name="Обычный 9" xfId="442" xr:uid="{00000000-0005-0000-0000-0000BA010000}"/>
    <cellStyle name="Обычный 9 2" xfId="443" xr:uid="{00000000-0005-0000-0000-0000BB010000}"/>
    <cellStyle name="Обычный 9 2 2" xfId="444" xr:uid="{00000000-0005-0000-0000-0000BC010000}"/>
    <cellStyle name="Обычный 9 3" xfId="445" xr:uid="{00000000-0005-0000-0000-0000BD010000}"/>
    <cellStyle name="Плохой 2" xfId="446" xr:uid="{00000000-0005-0000-0000-0000BE010000}"/>
    <cellStyle name="Плохой 3" xfId="447" xr:uid="{00000000-0005-0000-0000-0000BF010000}"/>
    <cellStyle name="Пояснение 2" xfId="448" xr:uid="{00000000-0005-0000-0000-0000C0010000}"/>
    <cellStyle name="Пояснение 3" xfId="449" xr:uid="{00000000-0005-0000-0000-0000C1010000}"/>
    <cellStyle name="Примечание 2" xfId="450" xr:uid="{00000000-0005-0000-0000-0000C2010000}"/>
    <cellStyle name="Примечание 3" xfId="451" xr:uid="{00000000-0005-0000-0000-0000C3010000}"/>
    <cellStyle name="Процентный 2" xfId="452" xr:uid="{00000000-0005-0000-0000-0000C4010000}"/>
    <cellStyle name="Процентный 2 2" xfId="453" xr:uid="{00000000-0005-0000-0000-0000C5010000}"/>
    <cellStyle name="Процентный 2 3" xfId="454" xr:uid="{00000000-0005-0000-0000-0000C6010000}"/>
    <cellStyle name="Процентный 2 4" xfId="455" xr:uid="{00000000-0005-0000-0000-0000C7010000}"/>
    <cellStyle name="Процентный 2 5" xfId="456" xr:uid="{00000000-0005-0000-0000-0000C8010000}"/>
    <cellStyle name="Процентный 3" xfId="457" xr:uid="{00000000-0005-0000-0000-0000C9010000}"/>
    <cellStyle name="Связанная ячейка 2" xfId="458" xr:uid="{00000000-0005-0000-0000-0000CA010000}"/>
    <cellStyle name="Связанная ячейка 3" xfId="459" xr:uid="{00000000-0005-0000-0000-0000CB010000}"/>
    <cellStyle name="Стиль 1" xfId="460" xr:uid="{00000000-0005-0000-0000-0000CC010000}"/>
    <cellStyle name="Стиль 1 2" xfId="461" xr:uid="{00000000-0005-0000-0000-0000CD010000}"/>
    <cellStyle name="Стиль 1 3" xfId="462" xr:uid="{00000000-0005-0000-0000-0000CE010000}"/>
    <cellStyle name="Стиль 2" xfId="463" xr:uid="{00000000-0005-0000-0000-0000CF010000}"/>
    <cellStyle name="Стиль 3" xfId="464" xr:uid="{00000000-0005-0000-0000-0000D0010000}"/>
    <cellStyle name="Стиль 4" xfId="465" xr:uid="{00000000-0005-0000-0000-0000D1010000}"/>
    <cellStyle name="Стиль 5" xfId="466" xr:uid="{00000000-0005-0000-0000-0000D2010000}"/>
    <cellStyle name="Стиль 6" xfId="467" xr:uid="{00000000-0005-0000-0000-0000D3010000}"/>
    <cellStyle name="Стиль_названий" xfId="468" xr:uid="{00000000-0005-0000-0000-0000D4010000}"/>
    <cellStyle name="Текст предупреждения 2" xfId="469" xr:uid="{00000000-0005-0000-0000-0000D5010000}"/>
    <cellStyle name="Текст предупреждения 3" xfId="470" xr:uid="{00000000-0005-0000-0000-0000D6010000}"/>
    <cellStyle name="Тысячи [0]" xfId="471" xr:uid="{00000000-0005-0000-0000-0000D7010000}"/>
    <cellStyle name="Тысячи_010SN05" xfId="472" xr:uid="{00000000-0005-0000-0000-0000D8010000}"/>
    <cellStyle name="Финансовый" xfId="473" builtinId="3"/>
    <cellStyle name="Финансовый [0] 2" xfId="474" xr:uid="{00000000-0005-0000-0000-0000DA010000}"/>
    <cellStyle name="Финансовый 10" xfId="475" xr:uid="{00000000-0005-0000-0000-0000DB010000}"/>
    <cellStyle name="Финансовый 10 2" xfId="476" xr:uid="{00000000-0005-0000-0000-0000DC010000}"/>
    <cellStyle name="Финансовый 10 3" xfId="477" xr:uid="{00000000-0005-0000-0000-0000DD010000}"/>
    <cellStyle name="Финансовый 10 4" xfId="478" xr:uid="{00000000-0005-0000-0000-0000DE010000}"/>
    <cellStyle name="Финансовый 2" xfId="479" xr:uid="{00000000-0005-0000-0000-0000DF010000}"/>
    <cellStyle name="Финансовый 2 2" xfId="480" xr:uid="{00000000-0005-0000-0000-0000E0010000}"/>
    <cellStyle name="Финансовый 2 3" xfId="481" xr:uid="{00000000-0005-0000-0000-0000E1010000}"/>
    <cellStyle name="Финансовый 2 4" xfId="482" xr:uid="{00000000-0005-0000-0000-0000E2010000}"/>
    <cellStyle name="Финансовый 2 5" xfId="483" xr:uid="{00000000-0005-0000-0000-0000E3010000}"/>
    <cellStyle name="Финансовый 2 6" xfId="484" xr:uid="{00000000-0005-0000-0000-0000E4010000}"/>
    <cellStyle name="Финансовый 3" xfId="485" xr:uid="{00000000-0005-0000-0000-0000E5010000}"/>
    <cellStyle name="Финансовый 4" xfId="486" xr:uid="{00000000-0005-0000-0000-0000E6010000}"/>
    <cellStyle name="Финансовый 5" xfId="487" xr:uid="{00000000-0005-0000-0000-0000E7010000}"/>
    <cellStyle name="Финансовый 6" xfId="488" xr:uid="{00000000-0005-0000-0000-0000E8010000}"/>
    <cellStyle name="Финансовый 7" xfId="489" xr:uid="{00000000-0005-0000-0000-0000E9010000}"/>
    <cellStyle name="Финансовый 8" xfId="490" xr:uid="{00000000-0005-0000-0000-0000EA010000}"/>
    <cellStyle name="Финансовый 9" xfId="491" xr:uid="{00000000-0005-0000-0000-0000EB010000}"/>
    <cellStyle name="Хороший 2" xfId="492" xr:uid="{00000000-0005-0000-0000-0000EC010000}"/>
    <cellStyle name="Хороший 3" xfId="493" xr:uid="{00000000-0005-0000-0000-0000ED010000}"/>
    <cellStyle name="Цена" xfId="494" xr:uid="{00000000-0005-0000-0000-0000EE010000}"/>
    <cellStyle name="Џђћ–…ќ’ќ›‰" xfId="495" xr:uid="{00000000-0005-0000-0000-0000E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view="pageBreakPreview" topLeftCell="A35" zoomScaleNormal="100" zoomScaleSheetLayoutView="100" workbookViewId="0">
      <selection activeCell="D56" sqref="D56"/>
    </sheetView>
  </sheetViews>
  <sheetFormatPr defaultColWidth="9.140625" defaultRowHeight="15"/>
  <cols>
    <col min="1" max="1" width="34.7109375" customWidth="1"/>
    <col min="2" max="2" width="17.7109375" customWidth="1"/>
    <col min="3" max="4" width="15.7109375" style="13" customWidth="1"/>
  </cols>
  <sheetData>
    <row r="1" spans="1:5">
      <c r="A1" s="12" t="s">
        <v>93</v>
      </c>
      <c r="B1" s="12"/>
      <c r="C1" s="12"/>
      <c r="D1" s="24" t="s">
        <v>92</v>
      </c>
      <c r="E1" s="12"/>
    </row>
    <row r="2" spans="1:5">
      <c r="A2" s="12"/>
      <c r="B2" s="12"/>
      <c r="C2" s="12"/>
      <c r="D2" s="12"/>
      <c r="E2" s="12"/>
    </row>
    <row r="3" spans="1:5">
      <c r="A3" s="76" t="s">
        <v>94</v>
      </c>
      <c r="B3" s="76"/>
      <c r="C3" s="76"/>
      <c r="D3" s="76"/>
    </row>
    <row r="4" spans="1:5">
      <c r="A4" s="76" t="s">
        <v>114</v>
      </c>
      <c r="B4" s="76"/>
      <c r="C4" s="76"/>
      <c r="D4" s="76"/>
    </row>
    <row r="6" spans="1:5">
      <c r="A6" s="39" t="s">
        <v>14</v>
      </c>
      <c r="B6" s="40" t="s">
        <v>15</v>
      </c>
      <c r="C6" s="41" t="s">
        <v>116</v>
      </c>
      <c r="D6" s="41" t="s">
        <v>115</v>
      </c>
    </row>
    <row r="7" spans="1:5">
      <c r="A7" s="7"/>
      <c r="B7" s="6"/>
      <c r="C7" s="31"/>
      <c r="D7" s="31"/>
    </row>
    <row r="8" spans="1:5">
      <c r="A8" s="7" t="s">
        <v>16</v>
      </c>
      <c r="B8" s="8"/>
      <c r="C8" s="32"/>
      <c r="D8" s="33"/>
    </row>
    <row r="9" spans="1:5">
      <c r="A9" s="7" t="s">
        <v>0</v>
      </c>
      <c r="B9" s="9"/>
      <c r="C9" s="32"/>
      <c r="D9" s="33"/>
    </row>
    <row r="10" spans="1:5" ht="26.25">
      <c r="A10" s="10" t="s">
        <v>17</v>
      </c>
      <c r="B10" s="8">
        <v>4</v>
      </c>
      <c r="C10" s="58">
        <v>40922547</v>
      </c>
      <c r="D10" s="33">
        <v>42085132</v>
      </c>
    </row>
    <row r="11" spans="1:5">
      <c r="A11" s="10" t="s">
        <v>2</v>
      </c>
      <c r="B11" s="8">
        <v>5</v>
      </c>
      <c r="C11" s="58">
        <v>5769169</v>
      </c>
      <c r="D11" s="33">
        <v>5862708</v>
      </c>
    </row>
    <row r="12" spans="1:5">
      <c r="A12" s="10" t="s">
        <v>18</v>
      </c>
      <c r="B12" s="8">
        <v>6</v>
      </c>
      <c r="C12" s="58">
        <v>2888070</v>
      </c>
      <c r="D12" s="33">
        <v>2988919</v>
      </c>
    </row>
    <row r="13" spans="1:5">
      <c r="A13" s="10" t="s">
        <v>1</v>
      </c>
      <c r="B13" s="8">
        <v>7</v>
      </c>
      <c r="C13" s="58">
        <v>0</v>
      </c>
      <c r="D13" s="33">
        <v>0</v>
      </c>
    </row>
    <row r="14" spans="1:5">
      <c r="A14" s="10" t="s">
        <v>3</v>
      </c>
      <c r="B14" s="8"/>
      <c r="C14" s="58">
        <v>136628</v>
      </c>
      <c r="D14" s="33">
        <v>27491</v>
      </c>
    </row>
    <row r="15" spans="1:5">
      <c r="A15" s="10" t="s">
        <v>4</v>
      </c>
      <c r="B15" s="8">
        <v>28</v>
      </c>
      <c r="C15" s="58">
        <v>0</v>
      </c>
      <c r="D15" s="33">
        <v>0</v>
      </c>
    </row>
    <row r="16" spans="1:5">
      <c r="A16" s="10" t="s">
        <v>97</v>
      </c>
      <c r="B16" s="8">
        <v>12</v>
      </c>
      <c r="C16" s="58">
        <v>82309</v>
      </c>
      <c r="D16" s="33">
        <v>82309</v>
      </c>
    </row>
    <row r="17" spans="1:4">
      <c r="A17" s="10" t="s">
        <v>90</v>
      </c>
      <c r="B17" s="8"/>
      <c r="C17" s="58">
        <v>37261</v>
      </c>
      <c r="D17" s="33">
        <v>37261</v>
      </c>
    </row>
    <row r="18" spans="1:4" ht="26.25">
      <c r="A18" s="10" t="s">
        <v>19</v>
      </c>
      <c r="B18" s="8">
        <v>14</v>
      </c>
      <c r="C18" s="58">
        <v>1101562</v>
      </c>
      <c r="D18" s="33">
        <v>1080072</v>
      </c>
    </row>
    <row r="19" spans="1:4">
      <c r="A19" s="10" t="s">
        <v>83</v>
      </c>
      <c r="B19" s="8">
        <v>10</v>
      </c>
      <c r="C19" s="58">
        <v>2630563</v>
      </c>
      <c r="D19" s="33">
        <v>2735698</v>
      </c>
    </row>
    <row r="20" spans="1:4" ht="16.5" customHeight="1">
      <c r="A20" s="25"/>
      <c r="B20" s="26"/>
      <c r="C20" s="59">
        <f>SUM(C10:C19)</f>
        <v>53568109</v>
      </c>
      <c r="D20" s="60">
        <f>SUM(D10:D19)</f>
        <v>54899590</v>
      </c>
    </row>
    <row r="21" spans="1:4">
      <c r="A21" s="10"/>
      <c r="B21" s="9"/>
      <c r="C21" s="58"/>
      <c r="D21" s="33"/>
    </row>
    <row r="22" spans="1:4">
      <c r="A22" s="7" t="s">
        <v>20</v>
      </c>
      <c r="B22" s="9"/>
      <c r="C22" s="58"/>
      <c r="D22" s="33"/>
    </row>
    <row r="23" spans="1:4">
      <c r="A23" s="10" t="s">
        <v>21</v>
      </c>
      <c r="B23" s="8">
        <v>8</v>
      </c>
      <c r="C23" s="58">
        <v>2354496</v>
      </c>
      <c r="D23" s="33">
        <v>2287432</v>
      </c>
    </row>
    <row r="24" spans="1:4">
      <c r="A24" s="10" t="s">
        <v>5</v>
      </c>
      <c r="B24" s="8">
        <v>9</v>
      </c>
      <c r="C24" s="58">
        <v>47201770</v>
      </c>
      <c r="D24" s="33">
        <v>25742136</v>
      </c>
    </row>
    <row r="25" spans="1:4">
      <c r="A25" s="10" t="str">
        <f>A19</f>
        <v>Займы выданные</v>
      </c>
      <c r="B25" s="8">
        <v>10</v>
      </c>
      <c r="C25" s="58">
        <v>6060756</v>
      </c>
      <c r="D25" s="33">
        <v>5950290</v>
      </c>
    </row>
    <row r="26" spans="1:4">
      <c r="A26" s="10" t="s">
        <v>22</v>
      </c>
      <c r="B26" s="8">
        <v>11</v>
      </c>
      <c r="C26" s="58">
        <v>1019103</v>
      </c>
      <c r="D26" s="33">
        <v>1352213</v>
      </c>
    </row>
    <row r="27" spans="1:4">
      <c r="A27" s="10" t="s">
        <v>6</v>
      </c>
      <c r="B27" s="8"/>
      <c r="C27" s="58">
        <v>0</v>
      </c>
      <c r="D27" s="33" t="s">
        <v>117</v>
      </c>
    </row>
    <row r="28" spans="1:4">
      <c r="A28" s="10" t="s">
        <v>23</v>
      </c>
      <c r="B28" s="8">
        <v>12</v>
      </c>
      <c r="C28" s="58">
        <v>2704417</v>
      </c>
      <c r="D28" s="33">
        <v>2437808</v>
      </c>
    </row>
    <row r="29" spans="1:4">
      <c r="A29" s="10" t="s">
        <v>24</v>
      </c>
      <c r="B29" s="8">
        <v>13</v>
      </c>
      <c r="C29" s="58">
        <v>1374991</v>
      </c>
      <c r="D29" s="33">
        <v>1358752</v>
      </c>
    </row>
    <row r="30" spans="1:4">
      <c r="A30" s="10" t="s">
        <v>25</v>
      </c>
      <c r="B30" s="8">
        <v>14</v>
      </c>
      <c r="C30" s="58">
        <v>1452970</v>
      </c>
      <c r="D30" s="33">
        <v>2700521</v>
      </c>
    </row>
    <row r="31" spans="1:4" ht="16.5" customHeight="1">
      <c r="A31" s="25"/>
      <c r="B31" s="26"/>
      <c r="C31" s="59">
        <f>SUM(C23:C30)</f>
        <v>62168503</v>
      </c>
      <c r="D31" s="60">
        <f>SUM(D23:D30)</f>
        <v>41829152</v>
      </c>
    </row>
    <row r="32" spans="1:4" ht="15.75" thickBot="1">
      <c r="A32" s="29" t="s">
        <v>7</v>
      </c>
      <c r="B32" s="30"/>
      <c r="C32" s="61">
        <f>C20+C31</f>
        <v>115736612</v>
      </c>
      <c r="D32" s="62">
        <f>D20+D31</f>
        <v>96728742</v>
      </c>
    </row>
    <row r="33" spans="1:4">
      <c r="A33" s="10"/>
      <c r="B33" s="9"/>
      <c r="C33" s="63"/>
      <c r="D33" s="33"/>
    </row>
    <row r="34" spans="1:4">
      <c r="A34" s="7" t="s">
        <v>26</v>
      </c>
      <c r="B34" s="9"/>
      <c r="C34" s="63"/>
      <c r="D34" s="33"/>
    </row>
    <row r="35" spans="1:4">
      <c r="A35" s="7" t="s">
        <v>27</v>
      </c>
      <c r="B35" s="9"/>
      <c r="C35" s="63"/>
      <c r="D35" s="33"/>
    </row>
    <row r="36" spans="1:4">
      <c r="A36" s="10" t="s">
        <v>28</v>
      </c>
      <c r="B36" s="8">
        <v>15</v>
      </c>
      <c r="C36" s="58">
        <v>10748046</v>
      </c>
      <c r="D36" s="33">
        <v>10748046</v>
      </c>
    </row>
    <row r="37" spans="1:4">
      <c r="A37" s="10" t="s">
        <v>29</v>
      </c>
      <c r="B37" s="50"/>
      <c r="C37" s="58">
        <v>61970092</v>
      </c>
      <c r="D37" s="33">
        <v>58591925</v>
      </c>
    </row>
    <row r="38" spans="1:4" ht="16.5" customHeight="1">
      <c r="A38" s="25"/>
      <c r="B38" s="26"/>
      <c r="C38" s="59">
        <f>SUM(C36:C37)</f>
        <v>72718138</v>
      </c>
      <c r="D38" s="60">
        <f>SUM(D36:D37)</f>
        <v>69339971</v>
      </c>
    </row>
    <row r="39" spans="1:4">
      <c r="A39" s="16"/>
      <c r="B39" s="9"/>
      <c r="C39" s="63"/>
      <c r="D39" s="33"/>
    </row>
    <row r="40" spans="1:4">
      <c r="A40" s="7" t="s">
        <v>8</v>
      </c>
      <c r="B40" s="9"/>
      <c r="C40" s="63"/>
      <c r="D40" s="33"/>
    </row>
    <row r="41" spans="1:4">
      <c r="A41" s="16" t="s">
        <v>30</v>
      </c>
      <c r="B41" s="8"/>
      <c r="C41" s="58">
        <v>0</v>
      </c>
      <c r="D41" s="33">
        <v>0</v>
      </c>
    </row>
    <row r="42" spans="1:4" ht="26.25">
      <c r="A42" s="16" t="s">
        <v>31</v>
      </c>
      <c r="B42" s="8">
        <v>16</v>
      </c>
      <c r="C42" s="58">
        <v>2620599</v>
      </c>
      <c r="D42" s="33">
        <v>2569215</v>
      </c>
    </row>
    <row r="43" spans="1:4">
      <c r="A43" s="16" t="s">
        <v>106</v>
      </c>
      <c r="B43" s="8">
        <v>28</v>
      </c>
      <c r="C43" s="58">
        <v>1322388</v>
      </c>
      <c r="D43" s="33">
        <v>882908</v>
      </c>
    </row>
    <row r="44" spans="1:4">
      <c r="A44" s="16" t="s">
        <v>32</v>
      </c>
      <c r="B44" s="8">
        <v>17</v>
      </c>
      <c r="C44" s="58">
        <v>865045</v>
      </c>
      <c r="D44" s="33">
        <v>882678</v>
      </c>
    </row>
    <row r="45" spans="1:4">
      <c r="A45" s="25"/>
      <c r="B45" s="26"/>
      <c r="C45" s="59">
        <f>SUM(C41:C44)</f>
        <v>4808032</v>
      </c>
      <c r="D45" s="60">
        <f>SUM(D41:D44)</f>
        <v>4334801</v>
      </c>
    </row>
    <row r="46" spans="1:4">
      <c r="A46" s="7" t="s">
        <v>33</v>
      </c>
      <c r="B46" s="9"/>
      <c r="C46" s="63"/>
      <c r="D46" s="32"/>
    </row>
    <row r="47" spans="1:4">
      <c r="A47" s="16" t="s">
        <v>30</v>
      </c>
      <c r="B47" s="8"/>
      <c r="C47" s="58">
        <v>0</v>
      </c>
      <c r="D47" s="33">
        <v>0</v>
      </c>
    </row>
    <row r="48" spans="1:4">
      <c r="A48" s="16" t="s">
        <v>107</v>
      </c>
      <c r="B48" s="8"/>
      <c r="C48" s="58">
        <v>0</v>
      </c>
      <c r="D48" s="33">
        <v>0</v>
      </c>
    </row>
    <row r="49" spans="1:4">
      <c r="A49" s="16" t="s">
        <v>9</v>
      </c>
      <c r="B49" s="8">
        <v>18</v>
      </c>
      <c r="C49" s="58">
        <v>20835951</v>
      </c>
      <c r="D49" s="33">
        <v>2215248</v>
      </c>
    </row>
    <row r="50" spans="1:4" s="13" customFormat="1" ht="25.5">
      <c r="A50" s="16" t="s">
        <v>34</v>
      </c>
      <c r="B50" s="8">
        <v>19</v>
      </c>
      <c r="C50" s="58">
        <v>10034259</v>
      </c>
      <c r="D50" s="33">
        <v>10156734</v>
      </c>
    </row>
    <row r="51" spans="1:4" s="13" customFormat="1" ht="21.75" customHeight="1">
      <c r="A51" s="74" t="s">
        <v>110</v>
      </c>
      <c r="B51" s="8">
        <v>20</v>
      </c>
      <c r="C51" s="58">
        <v>1552251</v>
      </c>
      <c r="D51" s="33">
        <v>7759287</v>
      </c>
    </row>
    <row r="52" spans="1:4" s="13" customFormat="1" ht="25.5">
      <c r="A52" s="10" t="s">
        <v>35</v>
      </c>
      <c r="B52" s="8"/>
      <c r="C52" s="58">
        <v>2322062</v>
      </c>
      <c r="D52" s="33">
        <v>2809920</v>
      </c>
    </row>
    <row r="53" spans="1:4" s="13" customFormat="1" ht="12.75">
      <c r="A53" s="10" t="s">
        <v>36</v>
      </c>
      <c r="B53" s="8">
        <v>21</v>
      </c>
      <c r="C53" s="58">
        <v>3465919</v>
      </c>
      <c r="D53" s="33">
        <v>112781</v>
      </c>
    </row>
    <row r="54" spans="1:4" s="13" customFormat="1" ht="12.75">
      <c r="A54" s="25"/>
      <c r="B54" s="26"/>
      <c r="C54" s="59">
        <f>SUM(C47:C53)</f>
        <v>38210442</v>
      </c>
      <c r="D54" s="60">
        <f>SUM(D47:D53)</f>
        <v>23053970</v>
      </c>
    </row>
    <row r="55" spans="1:4" s="13" customFormat="1" ht="13.5" thickBot="1">
      <c r="A55" s="29" t="s">
        <v>37</v>
      </c>
      <c r="B55" s="30"/>
      <c r="C55" s="61">
        <f>C38+C45+C54</f>
        <v>115736612</v>
      </c>
      <c r="D55" s="62">
        <f>D38+D45+D54</f>
        <v>96728742</v>
      </c>
    </row>
    <row r="56" spans="1:4" ht="26.25">
      <c r="A56" s="27" t="s">
        <v>81</v>
      </c>
      <c r="B56" s="28">
        <v>15</v>
      </c>
      <c r="C56" s="64">
        <f>(C32-C14-C45-C54)/10748046*1000</f>
        <v>6752.9958468730038</v>
      </c>
      <c r="D56" s="64">
        <f>(D32-D14-D45-D54)/10748046*1000</f>
        <v>6448.8447481523617</v>
      </c>
    </row>
    <row r="57" spans="1:4">
      <c r="C57" s="35">
        <f>C32-C55</f>
        <v>0</v>
      </c>
      <c r="D57" s="35">
        <f>D32-D55</f>
        <v>0</v>
      </c>
    </row>
    <row r="58" spans="1:4">
      <c r="A58" s="11"/>
      <c r="B58" s="11"/>
      <c r="C58" s="11"/>
      <c r="D58" s="11"/>
    </row>
    <row r="59" spans="1:4">
      <c r="A59" s="11"/>
      <c r="B59" s="11"/>
      <c r="C59" s="11"/>
      <c r="D59" s="11"/>
    </row>
    <row r="60" spans="1:4">
      <c r="A60" s="10" t="s">
        <v>89</v>
      </c>
      <c r="B60" s="86"/>
      <c r="D60" s="10" t="s">
        <v>87</v>
      </c>
    </row>
    <row r="61" spans="1:4">
      <c r="A61" s="75" t="s">
        <v>111</v>
      </c>
      <c r="B61" s="87"/>
      <c r="D61" s="17" t="s">
        <v>86</v>
      </c>
    </row>
    <row r="62" spans="1:4" ht="25.5">
      <c r="A62" s="36" t="s">
        <v>112</v>
      </c>
      <c r="B62" s="87"/>
      <c r="D62" s="36" t="s">
        <v>88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abSelected="1" view="pageBreakPreview" topLeftCell="A6" zoomScaleNormal="100" zoomScaleSheetLayoutView="100" workbookViewId="0">
      <selection activeCell="J14" sqref="J14"/>
    </sheetView>
  </sheetViews>
  <sheetFormatPr defaultColWidth="9.140625" defaultRowHeight="15"/>
  <cols>
    <col min="1" max="1" width="34.7109375" customWidth="1"/>
    <col min="2" max="2" width="19.85546875" customWidth="1"/>
    <col min="3" max="4" width="15.7109375" customWidth="1"/>
  </cols>
  <sheetData>
    <row r="1" spans="1:10">
      <c r="A1" s="12" t="s">
        <v>93</v>
      </c>
      <c r="B1" s="12"/>
      <c r="C1" s="12"/>
      <c r="D1" s="24" t="s">
        <v>92</v>
      </c>
    </row>
    <row r="2" spans="1:10">
      <c r="A2" s="21"/>
      <c r="B2" s="21"/>
      <c r="C2" s="22"/>
      <c r="D2" s="22"/>
    </row>
    <row r="3" spans="1:10">
      <c r="A3" s="76" t="s">
        <v>95</v>
      </c>
      <c r="B3" s="76"/>
      <c r="C3" s="76"/>
      <c r="D3" s="76"/>
    </row>
    <row r="4" spans="1:10">
      <c r="A4" s="76" t="s">
        <v>118</v>
      </c>
      <c r="B4" s="76"/>
      <c r="C4" s="76"/>
      <c r="D4" s="76"/>
    </row>
    <row r="5" spans="1:10">
      <c r="A5" s="23"/>
      <c r="B5" s="23"/>
      <c r="C5" s="23"/>
      <c r="D5" s="23"/>
    </row>
    <row r="6" spans="1:10" ht="51.75">
      <c r="A6" s="39" t="s">
        <v>14</v>
      </c>
      <c r="B6" s="40" t="s">
        <v>15</v>
      </c>
      <c r="C6" s="41" t="s">
        <v>118</v>
      </c>
      <c r="D6" s="41" t="s">
        <v>119</v>
      </c>
    </row>
    <row r="7" spans="1:10">
      <c r="A7" s="10"/>
      <c r="B7" s="9"/>
      <c r="C7" s="37"/>
      <c r="D7" s="38"/>
    </row>
    <row r="8" spans="1:10">
      <c r="A8" s="10" t="s">
        <v>38</v>
      </c>
      <c r="B8" s="8">
        <v>22</v>
      </c>
      <c r="C8" s="58">
        <v>19206960</v>
      </c>
      <c r="D8" s="33">
        <v>18867386</v>
      </c>
      <c r="I8" s="17"/>
      <c r="J8" s="17"/>
    </row>
    <row r="9" spans="1:10" ht="26.25">
      <c r="A9" s="42" t="s">
        <v>39</v>
      </c>
      <c r="B9" s="28">
        <v>23</v>
      </c>
      <c r="C9" s="64">
        <v>-4662128</v>
      </c>
      <c r="D9" s="64">
        <v>-5559937</v>
      </c>
      <c r="I9" s="17"/>
      <c r="J9" s="17"/>
    </row>
    <row r="10" spans="1:10">
      <c r="A10" s="7" t="s">
        <v>40</v>
      </c>
      <c r="B10" s="6"/>
      <c r="C10" s="65">
        <f>SUM(C8:C9)</f>
        <v>14544832</v>
      </c>
      <c r="D10" s="65">
        <f>SUM(D8:D9)</f>
        <v>13307449</v>
      </c>
      <c r="I10" s="17"/>
      <c r="J10" s="17"/>
    </row>
    <row r="11" spans="1:10">
      <c r="A11" s="10"/>
      <c r="B11" s="8"/>
      <c r="C11" s="58"/>
      <c r="D11" s="33"/>
      <c r="I11" s="17"/>
      <c r="J11" s="17"/>
    </row>
    <row r="12" spans="1:10">
      <c r="A12" s="10" t="s">
        <v>11</v>
      </c>
      <c r="B12" s="8">
        <v>24</v>
      </c>
      <c r="C12" s="58">
        <v>-6743717</v>
      </c>
      <c r="D12" s="33">
        <v>-6008940</v>
      </c>
      <c r="I12" s="17"/>
      <c r="J12" s="17"/>
    </row>
    <row r="13" spans="1:10">
      <c r="A13" s="10" t="s">
        <v>41</v>
      </c>
      <c r="B13" s="8">
        <v>25</v>
      </c>
      <c r="C13" s="58">
        <v>-1597231</v>
      </c>
      <c r="D13" s="33">
        <v>-545373</v>
      </c>
      <c r="I13" s="17"/>
      <c r="J13" s="17"/>
    </row>
    <row r="14" spans="1:10">
      <c r="A14" s="42" t="s">
        <v>45</v>
      </c>
      <c r="B14" s="28"/>
      <c r="C14" s="64">
        <v>-48610</v>
      </c>
      <c r="D14" s="34">
        <v>6918</v>
      </c>
      <c r="I14" s="17"/>
      <c r="J14" s="17"/>
    </row>
    <row r="15" spans="1:10">
      <c r="A15" s="7" t="s">
        <v>113</v>
      </c>
      <c r="B15" s="8"/>
      <c r="C15" s="65">
        <f>C10+C12+C13+C14</f>
        <v>6155274</v>
      </c>
      <c r="D15" s="65">
        <f>D10+D12+D13+D14</f>
        <v>6760054</v>
      </c>
      <c r="I15" s="17"/>
      <c r="J15" s="17"/>
    </row>
    <row r="16" spans="1:10">
      <c r="A16" s="7"/>
      <c r="B16" s="8"/>
      <c r="C16" s="65"/>
      <c r="D16" s="65"/>
      <c r="I16" s="17"/>
      <c r="J16" s="17"/>
    </row>
    <row r="17" spans="1:10">
      <c r="A17" s="10" t="s">
        <v>42</v>
      </c>
      <c r="B17" s="8">
        <v>26</v>
      </c>
      <c r="C17" s="58">
        <v>-184035</v>
      </c>
      <c r="D17" s="33">
        <v>-408253</v>
      </c>
      <c r="I17" s="17"/>
      <c r="J17" s="17"/>
    </row>
    <row r="18" spans="1:10">
      <c r="A18" s="10" t="s">
        <v>43</v>
      </c>
      <c r="B18" s="8">
        <v>27</v>
      </c>
      <c r="C18" s="58">
        <v>144740</v>
      </c>
      <c r="D18" s="33">
        <v>137170</v>
      </c>
      <c r="I18" s="17"/>
      <c r="J18" s="17"/>
    </row>
    <row r="19" spans="1:10" ht="26.25">
      <c r="A19" s="10" t="s">
        <v>44</v>
      </c>
      <c r="B19" s="8"/>
      <c r="C19" s="58">
        <v>-1003190</v>
      </c>
      <c r="D19" s="33">
        <v>229</v>
      </c>
      <c r="I19" s="17"/>
      <c r="J19" s="17"/>
    </row>
    <row r="20" spans="1:10">
      <c r="A20" s="7" t="s">
        <v>12</v>
      </c>
      <c r="B20" s="6"/>
      <c r="C20" s="65">
        <f>C15+C17+C18+C19</f>
        <v>5112789</v>
      </c>
      <c r="D20" s="65">
        <f>D15+D17+D18+D19</f>
        <v>6489200</v>
      </c>
      <c r="I20" s="17"/>
      <c r="J20" s="17"/>
    </row>
    <row r="21" spans="1:10">
      <c r="A21" s="10"/>
      <c r="B21" s="8"/>
      <c r="C21" s="65"/>
      <c r="D21" s="32"/>
      <c r="I21" s="17"/>
      <c r="J21" s="17"/>
    </row>
    <row r="22" spans="1:10">
      <c r="A22" s="42" t="s">
        <v>46</v>
      </c>
      <c r="B22" s="28">
        <v>28</v>
      </c>
      <c r="C22" s="64">
        <v>-1734622</v>
      </c>
      <c r="D22" s="34">
        <v>-1720151</v>
      </c>
      <c r="I22" s="17"/>
      <c r="J22" s="17"/>
    </row>
    <row r="23" spans="1:10">
      <c r="A23" s="43" t="s">
        <v>47</v>
      </c>
      <c r="B23" s="40"/>
      <c r="C23" s="66">
        <f>SUM(C20:C22)</f>
        <v>3378167</v>
      </c>
      <c r="D23" s="66">
        <f>D20+D22</f>
        <v>4769049</v>
      </c>
      <c r="I23" s="17"/>
      <c r="J23" s="17"/>
    </row>
    <row r="24" spans="1:10" ht="15.75" thickBot="1">
      <c r="A24" s="19" t="s">
        <v>48</v>
      </c>
      <c r="B24" s="14"/>
      <c r="C24" s="67">
        <f>C23</f>
        <v>3378167</v>
      </c>
      <c r="D24" s="67">
        <f>D23</f>
        <v>4769049</v>
      </c>
      <c r="I24" s="17"/>
      <c r="J24" s="17"/>
    </row>
    <row r="25" spans="1:10">
      <c r="A25" s="7"/>
      <c r="B25" s="6"/>
      <c r="C25" s="32"/>
      <c r="D25" s="32"/>
      <c r="I25" s="17"/>
      <c r="J25" s="17"/>
    </row>
    <row r="26" spans="1:10">
      <c r="A26" s="7" t="s">
        <v>13</v>
      </c>
      <c r="B26" s="6"/>
      <c r="C26" s="32"/>
      <c r="D26" s="32"/>
      <c r="I26" s="17"/>
      <c r="J26" s="17"/>
    </row>
    <row r="27" spans="1:10">
      <c r="A27" s="42" t="s">
        <v>105</v>
      </c>
      <c r="B27" s="28">
        <v>15</v>
      </c>
      <c r="C27" s="68">
        <f>C23/10748046*1000</f>
        <v>314.30522347969111</v>
      </c>
      <c r="D27" s="68">
        <f>D23/10748046*1000</f>
        <v>443.71311771460597</v>
      </c>
      <c r="I27" s="17"/>
      <c r="J27" s="17"/>
    </row>
    <row r="28" spans="1:10">
      <c r="I28" s="17"/>
      <c r="J28" s="17"/>
    </row>
    <row r="29" spans="1:10">
      <c r="A29" s="11"/>
      <c r="B29" s="11"/>
      <c r="C29" s="11"/>
      <c r="D29" s="11"/>
      <c r="I29" s="17"/>
      <c r="J29" s="17"/>
    </row>
    <row r="30" spans="1:10">
      <c r="A30" s="11"/>
      <c r="B30" s="88"/>
      <c r="C30" s="11"/>
      <c r="D30" s="11"/>
      <c r="I30" s="17"/>
      <c r="J30" s="17"/>
    </row>
    <row r="31" spans="1:10">
      <c r="A31" s="10" t="s">
        <v>89</v>
      </c>
      <c r="B31" s="86"/>
      <c r="C31" s="13"/>
      <c r="D31" s="10" t="s">
        <v>87</v>
      </c>
    </row>
    <row r="32" spans="1:10">
      <c r="A32" s="17" t="str">
        <f>'ОФП '!A61</f>
        <v>Чжан У</v>
      </c>
      <c r="B32" s="87"/>
      <c r="C32" s="13"/>
      <c r="D32" s="17" t="s">
        <v>86</v>
      </c>
    </row>
    <row r="33" spans="1:4" ht="57" customHeight="1">
      <c r="A33" s="36" t="str">
        <f>'ОФП '!A62</f>
        <v>Генеральный директор</v>
      </c>
      <c r="B33" s="87"/>
      <c r="C33" s="13"/>
      <c r="D33" s="36" t="s">
        <v>88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8"/>
  <sheetViews>
    <sheetView view="pageBreakPreview" topLeftCell="A4" zoomScaleNormal="100" zoomScaleSheetLayoutView="100" workbookViewId="0">
      <selection activeCell="I17" sqref="I17"/>
    </sheetView>
  </sheetViews>
  <sheetFormatPr defaultColWidth="9.140625" defaultRowHeight="12.75"/>
  <cols>
    <col min="1" max="1" width="25.7109375" style="5" customWidth="1"/>
    <col min="2" max="2" width="5.85546875" style="5" bestFit="1" customWidth="1"/>
    <col min="3" max="3" width="18.85546875" style="5" customWidth="1"/>
    <col min="4" max="5" width="15.7109375" style="5" customWidth="1"/>
    <col min="6" max="6" width="13.7109375" style="5" bestFit="1" customWidth="1"/>
    <col min="7" max="12" width="9.140625" style="5"/>
    <col min="13" max="13" width="12.85546875" style="5" customWidth="1"/>
    <col min="14" max="14" width="11.5703125" style="5" customWidth="1"/>
    <col min="15" max="16384" width="9.140625" style="5"/>
  </cols>
  <sheetData>
    <row r="1" spans="1:14" customFormat="1" ht="15">
      <c r="A1" s="12" t="s">
        <v>93</v>
      </c>
      <c r="B1" s="12"/>
      <c r="C1" s="12"/>
      <c r="D1" s="12"/>
      <c r="E1" s="24" t="s">
        <v>92</v>
      </c>
    </row>
    <row r="2" spans="1:14">
      <c r="A2" s="1"/>
      <c r="B2" s="2"/>
      <c r="C2" s="2"/>
      <c r="D2" s="3"/>
      <c r="E2" s="1"/>
    </row>
    <row r="3" spans="1:14" ht="15">
      <c r="A3" s="79" t="s">
        <v>10</v>
      </c>
      <c r="B3" s="79"/>
      <c r="C3" s="79"/>
      <c r="D3" s="79"/>
      <c r="E3" s="80"/>
    </row>
    <row r="4" spans="1:14" customFormat="1" ht="15">
      <c r="A4" s="76" t="str">
        <f>'ОСД '!A4:D4</f>
        <v>За 3 месяца, закончившиеся 31 марта 2025 года</v>
      </c>
      <c r="B4" s="76"/>
      <c r="C4" s="76"/>
      <c r="D4" s="85"/>
      <c r="E4" s="85"/>
    </row>
    <row r="5" spans="1:14">
      <c r="A5" s="2"/>
      <c r="B5" s="2"/>
      <c r="C5" s="2"/>
      <c r="D5" s="2"/>
      <c r="E5" s="4"/>
    </row>
    <row r="6" spans="1:14" ht="12.75" customHeight="1">
      <c r="A6" s="83" t="s">
        <v>14</v>
      </c>
      <c r="B6" s="81" t="s">
        <v>15</v>
      </c>
      <c r="C6" s="81" t="s">
        <v>28</v>
      </c>
      <c r="D6" s="81" t="s">
        <v>29</v>
      </c>
      <c r="E6" s="81" t="s">
        <v>49</v>
      </c>
    </row>
    <row r="7" spans="1:14">
      <c r="A7" s="84"/>
      <c r="B7" s="82"/>
      <c r="C7" s="82"/>
      <c r="D7" s="82"/>
      <c r="E7" s="82"/>
    </row>
    <row r="8" spans="1:14">
      <c r="A8" s="7"/>
      <c r="B8" s="8"/>
      <c r="C8" s="50"/>
      <c r="D8" s="50"/>
      <c r="E8" s="33"/>
    </row>
    <row r="9" spans="1:14">
      <c r="A9" s="43" t="s">
        <v>109</v>
      </c>
      <c r="B9" s="40"/>
      <c r="C9" s="51">
        <v>10748046</v>
      </c>
      <c r="D9" s="51">
        <v>48363665</v>
      </c>
      <c r="E9" s="51">
        <f>C9+D9</f>
        <v>59111711</v>
      </c>
    </row>
    <row r="10" spans="1:14">
      <c r="A10" s="10"/>
      <c r="B10" s="8"/>
      <c r="C10" s="33"/>
      <c r="D10" s="33"/>
      <c r="E10" s="33"/>
    </row>
    <row r="11" spans="1:14">
      <c r="A11" s="42" t="s">
        <v>50</v>
      </c>
      <c r="B11" s="28"/>
      <c r="C11" s="34">
        <v>0</v>
      </c>
      <c r="D11" s="52">
        <f>'ОСД '!D23</f>
        <v>4769049</v>
      </c>
      <c r="E11" s="34">
        <f>C11+D11</f>
        <v>4769049</v>
      </c>
    </row>
    <row r="12" spans="1:14" ht="27" customHeight="1">
      <c r="A12" s="42" t="s">
        <v>51</v>
      </c>
      <c r="B12" s="28"/>
      <c r="C12" s="34">
        <v>0</v>
      </c>
      <c r="D12" s="34">
        <f>D11</f>
        <v>4769049</v>
      </c>
      <c r="E12" s="34">
        <f>C12+D12</f>
        <v>4769049</v>
      </c>
      <c r="F12" s="57">
        <f>E12-'ОСД '!D24</f>
        <v>0</v>
      </c>
      <c r="L12" s="77"/>
      <c r="M12" s="77"/>
      <c r="N12" s="77"/>
    </row>
    <row r="13" spans="1:14" ht="15" customHeight="1">
      <c r="A13" s="10" t="s">
        <v>108</v>
      </c>
      <c r="B13" s="8"/>
      <c r="C13" s="33"/>
      <c r="D13" s="33">
        <v>0</v>
      </c>
      <c r="E13" s="33">
        <v>0</v>
      </c>
      <c r="F13" s="57"/>
      <c r="L13" s="77"/>
      <c r="M13" s="77"/>
      <c r="N13" s="77"/>
    </row>
    <row r="14" spans="1:14" ht="15" customHeight="1">
      <c r="A14" s="54"/>
      <c r="B14" s="55"/>
      <c r="C14" s="56"/>
      <c r="D14" s="56"/>
      <c r="E14" s="56"/>
      <c r="L14" s="77"/>
      <c r="M14" s="77"/>
      <c r="N14" s="77"/>
    </row>
    <row r="15" spans="1:14" ht="15.75" customHeight="1" thickBot="1">
      <c r="A15" s="19" t="s">
        <v>120</v>
      </c>
      <c r="B15" s="15"/>
      <c r="C15" s="53">
        <f>C9+C12</f>
        <v>10748046</v>
      </c>
      <c r="D15" s="53">
        <f>D9+D12+D13</f>
        <v>53132714</v>
      </c>
      <c r="E15" s="53">
        <f>E9+E12+E13</f>
        <v>63880760</v>
      </c>
      <c r="L15" s="77"/>
      <c r="M15" s="77"/>
      <c r="N15" s="77"/>
    </row>
    <row r="16" spans="1:14" ht="15" customHeight="1">
      <c r="A16" s="7"/>
      <c r="B16" s="8"/>
      <c r="C16" s="33"/>
      <c r="D16" s="33"/>
      <c r="E16" s="33"/>
      <c r="L16" s="77"/>
      <c r="M16" s="77"/>
      <c r="N16" s="77"/>
    </row>
    <row r="17" spans="1:14" ht="15" customHeight="1">
      <c r="A17" s="43" t="s">
        <v>121</v>
      </c>
      <c r="B17" s="40"/>
      <c r="C17" s="66">
        <v>10748046</v>
      </c>
      <c r="D17" s="66">
        <v>58591925</v>
      </c>
      <c r="E17" s="66">
        <f>C17+D17</f>
        <v>69339971</v>
      </c>
      <c r="F17" s="57">
        <f>E17-'ОФП '!D38</f>
        <v>0</v>
      </c>
      <c r="L17" s="77"/>
      <c r="M17" s="77"/>
      <c r="N17" s="77"/>
    </row>
    <row r="18" spans="1:14" ht="15" customHeight="1">
      <c r="A18" s="43"/>
      <c r="B18" s="40"/>
      <c r="C18" s="66"/>
      <c r="D18" s="66"/>
      <c r="E18" s="66"/>
      <c r="L18" s="77"/>
      <c r="M18" s="77"/>
      <c r="N18" s="77"/>
    </row>
    <row r="19" spans="1:14" ht="15" customHeight="1">
      <c r="A19" s="42" t="s">
        <v>47</v>
      </c>
      <c r="B19" s="28"/>
      <c r="C19" s="34">
        <v>0</v>
      </c>
      <c r="D19" s="52">
        <f>'ОСД '!C23</f>
        <v>3378167</v>
      </c>
      <c r="E19" s="34">
        <f>C19+D19</f>
        <v>3378167</v>
      </c>
      <c r="L19" s="77"/>
      <c r="M19" s="77"/>
      <c r="N19" s="77"/>
    </row>
    <row r="20" spans="1:14" ht="26.25" customHeight="1">
      <c r="A20" s="42" t="s">
        <v>48</v>
      </c>
      <c r="B20" s="28"/>
      <c r="C20" s="34">
        <f>C19</f>
        <v>0</v>
      </c>
      <c r="D20" s="34">
        <f>D19</f>
        <v>3378167</v>
      </c>
      <c r="E20" s="34">
        <f>E19</f>
        <v>3378167</v>
      </c>
      <c r="F20" s="57">
        <f>E20-'ОСД '!C24</f>
        <v>0</v>
      </c>
      <c r="L20" s="77"/>
      <c r="M20" s="77"/>
      <c r="N20" s="77"/>
    </row>
    <row r="21" spans="1:14" ht="15" customHeight="1">
      <c r="A21" s="42" t="s">
        <v>108</v>
      </c>
      <c r="B21" s="28"/>
      <c r="C21" s="64">
        <v>0</v>
      </c>
      <c r="D21" s="64">
        <v>0</v>
      </c>
      <c r="E21" s="34">
        <f>C21+D21</f>
        <v>0</v>
      </c>
      <c r="L21" s="77"/>
      <c r="M21" s="77"/>
      <c r="N21" s="77"/>
    </row>
    <row r="22" spans="1:14" ht="15.75" customHeight="1" thickBot="1">
      <c r="A22" s="19" t="s">
        <v>114</v>
      </c>
      <c r="B22" s="14"/>
      <c r="C22" s="53">
        <f>C17+C20</f>
        <v>10748046</v>
      </c>
      <c r="D22" s="53">
        <f>D17+D20+D21</f>
        <v>61970092</v>
      </c>
      <c r="E22" s="53">
        <f>E17+E20+E21</f>
        <v>72718138</v>
      </c>
      <c r="F22" s="57">
        <f>E22-'ОФП '!C38</f>
        <v>0</v>
      </c>
      <c r="L22" s="77"/>
      <c r="M22" s="77"/>
      <c r="N22" s="77"/>
    </row>
    <row r="23" spans="1:14" ht="15" customHeight="1">
      <c r="A23" s="7"/>
      <c r="B23" s="8"/>
      <c r="C23" s="20"/>
      <c r="D23" s="35">
        <f>D22-'ОФП '!C37</f>
        <v>0</v>
      </c>
      <c r="E23" s="35">
        <f>E22-'ОФП '!C38</f>
        <v>0</v>
      </c>
      <c r="L23" s="77"/>
      <c r="M23" s="77"/>
      <c r="N23" s="77"/>
    </row>
    <row r="24" spans="1:14" customFormat="1" ht="15">
      <c r="A24" s="11"/>
      <c r="B24" s="11"/>
      <c r="C24" s="11"/>
      <c r="L24" s="77"/>
      <c r="M24" s="77"/>
      <c r="N24" s="77"/>
    </row>
    <row r="25" spans="1:14" customFormat="1" ht="15.75" thickBot="1">
      <c r="A25" s="11"/>
      <c r="B25" s="11"/>
      <c r="C25" s="11"/>
      <c r="L25" s="78"/>
      <c r="M25" s="78"/>
      <c r="N25" s="78"/>
    </row>
    <row r="26" spans="1:14" customFormat="1" ht="15">
      <c r="A26" s="10" t="s">
        <v>89</v>
      </c>
      <c r="B26" s="10"/>
      <c r="C26" s="86"/>
      <c r="E26" s="10" t="s">
        <v>87</v>
      </c>
    </row>
    <row r="27" spans="1:14" customFormat="1" ht="15">
      <c r="A27" s="17" t="str">
        <f>'ОФП '!A61</f>
        <v>Чжан У</v>
      </c>
      <c r="B27" s="17"/>
      <c r="C27" s="87"/>
      <c r="E27" s="17" t="s">
        <v>86</v>
      </c>
    </row>
    <row r="28" spans="1:14" customFormat="1" ht="63.75" customHeight="1">
      <c r="A28" s="36" t="str">
        <f>'ОФП '!A62</f>
        <v>Генеральный директор</v>
      </c>
      <c r="B28" s="36"/>
      <c r="C28" s="87"/>
      <c r="E28" s="36" t="s">
        <v>88</v>
      </c>
    </row>
  </sheetData>
  <mergeCells count="8">
    <mergeCell ref="L12:N25"/>
    <mergeCell ref="A3:E3"/>
    <mergeCell ref="E6:E7"/>
    <mergeCell ref="A6:A7"/>
    <mergeCell ref="B6:B7"/>
    <mergeCell ref="D6:D7"/>
    <mergeCell ref="C6:C7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1"/>
  <sheetViews>
    <sheetView view="pageBreakPreview" topLeftCell="A45" zoomScaleNormal="100" zoomScaleSheetLayoutView="100" workbookViewId="0">
      <selection activeCell="E62" sqref="E62"/>
    </sheetView>
  </sheetViews>
  <sheetFormatPr defaultColWidth="38.140625" defaultRowHeight="15"/>
  <cols>
    <col min="1" max="1" width="34.7109375" customWidth="1"/>
    <col min="2" max="2" width="20.5703125" customWidth="1"/>
    <col min="3" max="4" width="15.7109375" customWidth="1"/>
  </cols>
  <sheetData>
    <row r="1" spans="1:4">
      <c r="A1" s="12" t="s">
        <v>93</v>
      </c>
      <c r="B1" s="12"/>
      <c r="C1" s="12"/>
      <c r="D1" s="24" t="s">
        <v>92</v>
      </c>
    </row>
    <row r="2" spans="1:4">
      <c r="A2" s="18"/>
      <c r="B2" s="18"/>
      <c r="C2" s="18"/>
      <c r="D2" s="18"/>
    </row>
    <row r="3" spans="1:4">
      <c r="A3" s="76" t="s">
        <v>96</v>
      </c>
      <c r="B3" s="76"/>
      <c r="C3" s="76"/>
      <c r="D3" s="76"/>
    </row>
    <row r="4" spans="1:4">
      <c r="A4" s="76" t="str">
        <f>'ОСД '!A4:D4</f>
        <v>За 3 месяца, закончившиеся 31 марта 2025 года</v>
      </c>
      <c r="B4" s="76"/>
      <c r="C4" s="76"/>
      <c r="D4" s="76"/>
    </row>
    <row r="5" spans="1:4">
      <c r="A5" s="18"/>
      <c r="B5" s="18"/>
      <c r="C5" s="18"/>
      <c r="D5" s="18"/>
    </row>
    <row r="6" spans="1:4" ht="51">
      <c r="A6" s="39" t="s">
        <v>14</v>
      </c>
      <c r="B6" s="40" t="s">
        <v>15</v>
      </c>
      <c r="C6" s="47" t="str">
        <f>'ОСД '!C6</f>
        <v>За 3 месяца, закончившиеся 31 марта 2025 года</v>
      </c>
      <c r="D6" s="47" t="str">
        <f>'ОСД '!D6</f>
        <v>За 3 месяца, закончившиеся 31 марта 2024 года</v>
      </c>
    </row>
    <row r="7" spans="1:4">
      <c r="A7" s="10"/>
      <c r="B7" s="6"/>
      <c r="C7" s="31"/>
      <c r="D7" s="31"/>
    </row>
    <row r="8" spans="1:4" ht="26.25">
      <c r="A8" s="7" t="s">
        <v>52</v>
      </c>
      <c r="B8" s="8"/>
      <c r="C8" s="37"/>
      <c r="D8" s="38"/>
    </row>
    <row r="9" spans="1:4">
      <c r="A9" s="10" t="s">
        <v>12</v>
      </c>
      <c r="B9" s="9"/>
      <c r="C9" s="58">
        <f>'ОСД '!C20</f>
        <v>5112789</v>
      </c>
      <c r="D9" s="33">
        <v>6489200</v>
      </c>
    </row>
    <row r="10" spans="1:4">
      <c r="A10" s="10"/>
      <c r="B10" s="9"/>
      <c r="C10" s="65"/>
      <c r="D10" s="32"/>
    </row>
    <row r="11" spans="1:4">
      <c r="A11" s="7" t="s">
        <v>53</v>
      </c>
      <c r="B11" s="9"/>
      <c r="C11" s="65"/>
      <c r="D11" s="32"/>
    </row>
    <row r="12" spans="1:4">
      <c r="A12" s="10" t="s">
        <v>54</v>
      </c>
      <c r="B12" s="9" t="s">
        <v>104</v>
      </c>
      <c r="C12" s="58">
        <v>1896029</v>
      </c>
      <c r="D12" s="33">
        <v>2015265</v>
      </c>
    </row>
    <row r="13" spans="1:4" ht="39">
      <c r="A13" s="10" t="s">
        <v>55</v>
      </c>
      <c r="B13" s="9"/>
      <c r="C13" s="58">
        <v>0</v>
      </c>
      <c r="D13" s="33">
        <v>0</v>
      </c>
    </row>
    <row r="14" spans="1:4" ht="26.25">
      <c r="A14" s="10" t="s">
        <v>56</v>
      </c>
      <c r="B14" s="9"/>
      <c r="C14" s="58">
        <v>0</v>
      </c>
      <c r="D14" s="33">
        <v>0</v>
      </c>
    </row>
    <row r="15" spans="1:4">
      <c r="A15" s="10" t="s">
        <v>57</v>
      </c>
      <c r="B15" s="9">
        <v>26</v>
      </c>
      <c r="C15" s="58">
        <f>-'ОСД '!C17</f>
        <v>184035</v>
      </c>
      <c r="D15" s="33">
        <v>408253</v>
      </c>
    </row>
    <row r="16" spans="1:4">
      <c r="A16" s="10" t="s">
        <v>43</v>
      </c>
      <c r="B16" s="9">
        <v>27</v>
      </c>
      <c r="C16" s="58">
        <f>-'ОСД '!C18</f>
        <v>-144740</v>
      </c>
      <c r="D16" s="33">
        <v>-137170</v>
      </c>
    </row>
    <row r="17" spans="1:4" ht="39">
      <c r="A17" s="10" t="s">
        <v>58</v>
      </c>
      <c r="B17" s="9"/>
      <c r="C17" s="58">
        <f>-'ОСД '!C19</f>
        <v>1003190</v>
      </c>
      <c r="D17" s="33">
        <v>-229</v>
      </c>
    </row>
    <row r="18" spans="1:4" ht="26.25">
      <c r="A18" s="7" t="s">
        <v>59</v>
      </c>
      <c r="B18" s="9"/>
      <c r="C18" s="65">
        <f>SUM(C9:C17)</f>
        <v>8051303</v>
      </c>
      <c r="D18" s="65">
        <f>SUM(D9:D17)</f>
        <v>8775319</v>
      </c>
    </row>
    <row r="19" spans="1:4">
      <c r="A19" s="7"/>
      <c r="B19" s="9"/>
      <c r="C19" s="69"/>
      <c r="D19" s="37"/>
    </row>
    <row r="20" spans="1:4">
      <c r="A20" s="7" t="s">
        <v>60</v>
      </c>
      <c r="B20" s="8"/>
      <c r="C20" s="69"/>
      <c r="D20" s="37"/>
    </row>
    <row r="21" spans="1:4" ht="39">
      <c r="A21" s="10" t="s">
        <v>101</v>
      </c>
      <c r="B21" s="8"/>
      <c r="C21" s="58">
        <v>-22519800</v>
      </c>
      <c r="D21" s="33">
        <v>-43782395</v>
      </c>
    </row>
    <row r="22" spans="1:4">
      <c r="A22" s="10" t="s">
        <v>61</v>
      </c>
      <c r="B22" s="8"/>
      <c r="C22" s="58">
        <v>333110</v>
      </c>
      <c r="D22" s="33">
        <v>279628</v>
      </c>
    </row>
    <row r="23" spans="1:4">
      <c r="A23" s="10" t="s">
        <v>102</v>
      </c>
      <c r="B23" s="8"/>
      <c r="C23" s="58">
        <v>-67064</v>
      </c>
      <c r="D23" s="33">
        <v>-233853</v>
      </c>
    </row>
    <row r="24" spans="1:4" ht="26.25">
      <c r="A24" s="10" t="s">
        <v>91</v>
      </c>
      <c r="B24" s="8"/>
      <c r="C24" s="58">
        <v>0</v>
      </c>
      <c r="D24" s="33">
        <v>319</v>
      </c>
    </row>
    <row r="25" spans="1:4" ht="26.25">
      <c r="A25" s="10" t="s">
        <v>62</v>
      </c>
      <c r="B25" s="8"/>
      <c r="C25" s="58">
        <v>18691216</v>
      </c>
      <c r="D25" s="33">
        <v>42461891</v>
      </c>
    </row>
    <row r="26" spans="1:4" ht="39">
      <c r="A26" s="10" t="s">
        <v>103</v>
      </c>
      <c r="B26" s="8"/>
      <c r="C26" s="58">
        <v>-6207036</v>
      </c>
      <c r="D26" s="33">
        <v>-6121788</v>
      </c>
    </row>
    <row r="27" spans="1:4" ht="39">
      <c r="A27" s="10" t="s">
        <v>63</v>
      </c>
      <c r="B27" s="8"/>
      <c r="C27" s="58">
        <v>-232843</v>
      </c>
      <c r="D27" s="33">
        <v>-226342</v>
      </c>
    </row>
    <row r="28" spans="1:4" ht="26.25" customHeight="1">
      <c r="A28" s="42" t="s">
        <v>64</v>
      </c>
      <c r="B28" s="28"/>
      <c r="C28" s="64">
        <v>3353138</v>
      </c>
      <c r="D28" s="34">
        <v>1884929</v>
      </c>
    </row>
    <row r="29" spans="1:4" ht="26.25">
      <c r="A29" s="7" t="s">
        <v>65</v>
      </c>
      <c r="B29" s="8"/>
      <c r="C29" s="65">
        <f>SUM(C18:C28)</f>
        <v>1402024</v>
      </c>
      <c r="D29" s="65">
        <f>SUM(D18:D28)</f>
        <v>3037708</v>
      </c>
    </row>
    <row r="30" spans="1:4">
      <c r="A30" s="10"/>
      <c r="B30" s="8"/>
      <c r="C30" s="69"/>
      <c r="D30" s="37"/>
    </row>
    <row r="31" spans="1:4">
      <c r="A31" s="10" t="s">
        <v>66</v>
      </c>
      <c r="B31" s="8"/>
      <c r="C31" s="58">
        <v>-1783000</v>
      </c>
      <c r="D31" s="33">
        <v>-3808156</v>
      </c>
    </row>
    <row r="32" spans="1:4">
      <c r="A32" s="10" t="s">
        <v>98</v>
      </c>
      <c r="B32" s="8"/>
      <c r="C32" s="58">
        <v>0</v>
      </c>
      <c r="D32" s="33">
        <v>0</v>
      </c>
    </row>
    <row r="33" spans="1:4">
      <c r="A33" s="10" t="s">
        <v>85</v>
      </c>
      <c r="B33" s="8"/>
      <c r="C33" s="58">
        <v>0</v>
      </c>
      <c r="D33" s="33">
        <v>0</v>
      </c>
    </row>
    <row r="34" spans="1:4" ht="39">
      <c r="A34" s="44" t="s">
        <v>67</v>
      </c>
      <c r="B34" s="45"/>
      <c r="C34" s="59">
        <f>SUM(C29:C33)</f>
        <v>-380976</v>
      </c>
      <c r="D34" s="59">
        <f>SUM(D29:D33)</f>
        <v>-770448</v>
      </c>
    </row>
    <row r="35" spans="1:4">
      <c r="A35" s="10"/>
      <c r="B35" s="8"/>
      <c r="C35" s="69"/>
      <c r="D35" s="37"/>
    </row>
    <row r="36" spans="1:4" ht="26.25">
      <c r="A36" s="7" t="s">
        <v>68</v>
      </c>
      <c r="B36" s="6"/>
      <c r="C36" s="69"/>
      <c r="D36" s="37"/>
    </row>
    <row r="37" spans="1:4">
      <c r="A37" s="10" t="s">
        <v>82</v>
      </c>
      <c r="B37" s="6"/>
      <c r="C37" s="58">
        <v>0</v>
      </c>
      <c r="D37" s="33">
        <v>0</v>
      </c>
    </row>
    <row r="38" spans="1:4">
      <c r="A38" s="10" t="s">
        <v>69</v>
      </c>
      <c r="B38" s="8"/>
      <c r="C38" s="58">
        <v>0</v>
      </c>
      <c r="D38" s="33">
        <v>-116113</v>
      </c>
    </row>
    <row r="39" spans="1:4">
      <c r="A39" s="10" t="s">
        <v>70</v>
      </c>
      <c r="B39" s="8"/>
      <c r="C39" s="58">
        <v>-152552</v>
      </c>
      <c r="D39" s="33">
        <v>-25267</v>
      </c>
    </row>
    <row r="40" spans="1:4" ht="26.25">
      <c r="A40" s="10" t="s">
        <v>71</v>
      </c>
      <c r="B40" s="8"/>
      <c r="C40" s="58">
        <v>0</v>
      </c>
      <c r="D40" s="33" t="s">
        <v>117</v>
      </c>
    </row>
    <row r="41" spans="1:4" ht="26.25">
      <c r="A41" s="10" t="s">
        <v>72</v>
      </c>
      <c r="B41" s="9"/>
      <c r="C41" s="58">
        <v>-388175</v>
      </c>
      <c r="D41" s="33">
        <v>169248</v>
      </c>
    </row>
    <row r="42" spans="1:4">
      <c r="A42" s="10" t="s">
        <v>84</v>
      </c>
      <c r="B42" s="9"/>
      <c r="C42" s="58">
        <v>-240920</v>
      </c>
      <c r="D42" s="33">
        <v>-1212</v>
      </c>
    </row>
    <row r="43" spans="1:4" ht="26.25">
      <c r="A43" s="10" t="s">
        <v>100</v>
      </c>
      <c r="B43" s="9"/>
      <c r="C43" s="58">
        <v>-21491</v>
      </c>
      <c r="D43" s="33">
        <v>-120850</v>
      </c>
    </row>
    <row r="44" spans="1:4" ht="39">
      <c r="A44" s="44" t="s">
        <v>73</v>
      </c>
      <c r="B44" s="45"/>
      <c r="C44" s="59">
        <f>SUM(C37:C43)</f>
        <v>-803138</v>
      </c>
      <c r="D44" s="59">
        <f>SUM(D37:D43)</f>
        <v>-94194</v>
      </c>
    </row>
    <row r="45" spans="1:4">
      <c r="A45" s="7"/>
      <c r="B45" s="6"/>
      <c r="C45" s="65"/>
      <c r="D45" s="32"/>
    </row>
    <row r="46" spans="1:4" ht="26.25">
      <c r="A46" s="7" t="s">
        <v>74</v>
      </c>
      <c r="B46" s="9"/>
      <c r="C46" s="69"/>
      <c r="D46" s="70"/>
    </row>
    <row r="47" spans="1:4">
      <c r="A47" s="10" t="s">
        <v>75</v>
      </c>
      <c r="B47" s="9"/>
      <c r="C47" s="58">
        <v>0</v>
      </c>
      <c r="D47" s="33">
        <v>0</v>
      </c>
    </row>
    <row r="48" spans="1:4">
      <c r="A48" s="10" t="s">
        <v>76</v>
      </c>
      <c r="B48" s="9"/>
      <c r="C48" s="58">
        <v>0</v>
      </c>
      <c r="D48" s="33">
        <v>0</v>
      </c>
    </row>
    <row r="49" spans="1:4" ht="39">
      <c r="A49" s="44" t="s">
        <v>77</v>
      </c>
      <c r="B49" s="45"/>
      <c r="C49" s="59">
        <f>SUM(C47:C48)</f>
        <v>0</v>
      </c>
      <c r="D49" s="60">
        <v>0</v>
      </c>
    </row>
    <row r="50" spans="1:4" ht="15.75" thickBot="1">
      <c r="A50" s="48" t="s">
        <v>99</v>
      </c>
      <c r="B50" s="49"/>
      <c r="C50" s="71">
        <v>-63437</v>
      </c>
      <c r="D50" s="72">
        <v>-17359</v>
      </c>
    </row>
    <row r="51" spans="1:4" ht="26.25">
      <c r="A51" s="43" t="s">
        <v>78</v>
      </c>
      <c r="B51" s="28"/>
      <c r="C51" s="66">
        <f>C34+C44+C49+C50</f>
        <v>-1247551</v>
      </c>
      <c r="D51" s="66">
        <f>D34+D44+D49+D50</f>
        <v>-882001</v>
      </c>
    </row>
    <row r="52" spans="1:4" ht="26.25">
      <c r="A52" s="44" t="s">
        <v>79</v>
      </c>
      <c r="B52" s="46"/>
      <c r="C52" s="59">
        <v>2700521</v>
      </c>
      <c r="D52" s="59">
        <v>1096288</v>
      </c>
    </row>
    <row r="53" spans="1:4" ht="26.25">
      <c r="A53" s="44" t="s">
        <v>80</v>
      </c>
      <c r="B53" s="46"/>
      <c r="C53" s="59">
        <f>C52+C51</f>
        <v>1452970</v>
      </c>
      <c r="D53" s="59">
        <f>D52+D51</f>
        <v>214287</v>
      </c>
    </row>
    <row r="54" spans="1:4">
      <c r="A54" s="11"/>
      <c r="B54" s="11"/>
      <c r="C54" s="73">
        <f>C53-'ОФП '!C30</f>
        <v>0</v>
      </c>
      <c r="D54" s="73">
        <v>0</v>
      </c>
    </row>
    <row r="55" spans="1:4">
      <c r="A55" s="11"/>
      <c r="B55" s="11"/>
      <c r="C55" s="11"/>
      <c r="D55" s="11"/>
    </row>
    <row r="56" spans="1:4">
      <c r="A56" s="11"/>
      <c r="B56" s="11"/>
      <c r="C56" s="11"/>
      <c r="D56" s="11"/>
    </row>
    <row r="57" spans="1:4">
      <c r="A57" s="10" t="s">
        <v>89</v>
      </c>
      <c r="B57" s="86"/>
      <c r="C57" s="13"/>
      <c r="D57" s="10" t="s">
        <v>87</v>
      </c>
    </row>
    <row r="58" spans="1:4">
      <c r="A58" s="17" t="str">
        <f>'ОФП '!A61</f>
        <v>Чжан У</v>
      </c>
      <c r="B58" s="87"/>
      <c r="C58" s="13"/>
      <c r="D58" s="17" t="s">
        <v>86</v>
      </c>
    </row>
    <row r="59" spans="1:4" ht="25.5">
      <c r="A59" s="36" t="str">
        <f>'ОФП '!A62</f>
        <v>Генеральный директор</v>
      </c>
      <c r="B59" s="17"/>
      <c r="C59" s="13"/>
      <c r="D59" s="36" t="s">
        <v>88</v>
      </c>
    </row>
    <row r="61" spans="1:4" ht="63.75" customHeight="1"/>
  </sheetData>
  <mergeCells count="2">
    <mergeCell ref="A3:D3"/>
    <mergeCell ref="A4:D4"/>
  </mergeCells>
  <pageMargins left="0.7" right="0.7" top="0.75" bottom="0.75" header="0.3" footer="0.3"/>
  <pageSetup paperSize="9" scale="90" fitToWidth="0" fitToHeight="0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ОФП </vt:lpstr>
      <vt:lpstr>ОСД </vt:lpstr>
      <vt:lpstr>ОИК</vt:lpstr>
      <vt:lpstr>ОДДС </vt:lpstr>
      <vt:lpstr>'ОФП '!OLE_LINK1</vt:lpstr>
      <vt:lpstr>'ОДДС '!Заголовки_для_печати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  <vt:lpstr>'ОСД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Elena Lyssyak</cp:lastModifiedBy>
  <cp:lastPrinted>2019-05-06T08:32:18Z</cp:lastPrinted>
  <dcterms:created xsi:type="dcterms:W3CDTF">2016-05-13T18:34:15Z</dcterms:created>
  <dcterms:modified xsi:type="dcterms:W3CDTF">2025-05-13T10:42:28Z</dcterms:modified>
</cp:coreProperties>
</file>