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96.xml" ContentType="application/vnd.openxmlformats-officedocument.spreadsheetml.externalLink+xml"/>
  <Override PartName="/xl/styles.xml" ContentType="application/vnd.openxmlformats-officedocument.spreadsheetml.styles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92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101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externalLinks/externalLink9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97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93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9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89.xml" ContentType="application/vnd.openxmlformats-officedocument.spreadsheetml.externalLink+xml"/>
  <Override PartName="/docProps/core.xml" ContentType="application/vnd.openxmlformats-package.core-properties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94.xml" ContentType="application/vnd.openxmlformats-officedocument.spreadsheetml.externalLink+xml"/>
  <Override PartName="/xl/theme/theme1.xml" ContentType="application/vnd.openxmlformats-officedocument.theme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Default Extension="rels" ContentType="application/vnd.openxmlformats-package.relationships+xml"/>
  <Override PartName="/xl/worksheets/sheet5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90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080" yWindow="840" windowWidth="19440" windowHeight="8520" activeTab="1"/>
  </bookViews>
  <sheets>
    <sheet name="ОПУ" sheetId="2" r:id="rId1"/>
    <sheet name="Баланс" sheetId="1" r:id="rId2"/>
    <sheet name="ОИК" sheetId="4" r:id="rId3"/>
    <sheet name="ОДДС с изм." sheetId="5" r:id="rId4"/>
    <sheet name="Лист1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2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2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2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2">'[34]31'!#REF!</definedName>
    <definedName name="IncomeStatement_29">#REF!</definedName>
    <definedName name="IncomeStatement_3">#REF!</definedName>
    <definedName name="IncomeStatement_4" localSheetId="2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'[67]Major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'[68]X-rates'!$D$9</definedName>
    <definedName name="KZT_30.06.06">'[55]X-rates'!$D$4</definedName>
    <definedName name="KZT_8M2006">'[55]X-rates'!$D$5</definedName>
    <definedName name="KZT_av">'[69]X-rates'!$N$5</definedName>
    <definedName name="KZT_beg">'[69]X-rates'!$B$6</definedName>
    <definedName name="KZT_end">'[69]X-rates'!$N$6</definedName>
    <definedName name="KzWagons">#REF!</definedName>
    <definedName name="L_Adjust">[70]Links!$H$1:$H$65536</definedName>
    <definedName name="L_AJE_Tot">[70]Links!$G$1:$G$65536</definedName>
    <definedName name="L_CY_Beg">[70]Links!$F$1:$F$65536</definedName>
    <definedName name="L_CY_End">[70]Links!$J$1:$J$65536</definedName>
    <definedName name="L_PY_End">[70]Links!$K$1:$K$65536</definedName>
    <definedName name="L_RJE_Tot">[70]Links!$I$1:$I$65536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[71]BALANCE!$A$1:$E$10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[72]Variables!$B$6</definedName>
    <definedName name="nCom">[72]Variables!$B$4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[72]Variables!$B$2</definedName>
    <definedName name="nivel6">[73]balancete!$F$1:$J$65536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[72]Variables!$B$5</definedName>
    <definedName name="Nombre">#REF!</definedName>
    <definedName name="nompaybk">#REF!</definedName>
    <definedName name="nomTabla">[72]Variables!$A$22</definedName>
    <definedName name="NonIC">'[74]Non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[72]Variables!$B$3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[75]Assumptions!$G$4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[76]settings!$H$11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'[77]#REF'!$X$112:$X$112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[78]Inputs!$G$153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[79]CONS1!#REF!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[80]DT!$B$22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[81]ISvsOB!$E$9:$E$16,[81]ISvsOB!$E$18:$E$21,[81]ISvsOB!$E$23:$E$28,[81]ISvsOB!$E$30:$E$31,[81]ISvsOB!$E$33:$E$36,[81]ISvsOB!$E$38:$E$49,[81]ISvsOB!$H$9:$H$16,[81]ISvsOB!$H$18:$H$21,[81]ISvsOB!$H$23:$H$28,[81]ISvsOB!$H$30:$H$31,[81]ISvsOB!$H$33:$H$36,[81]ISvsOB!$H$38:$H$49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'[82]Rich''s Entities'!$C$4:$FM$219</definedName>
    <definedName name="RichsEntitiesRowNumber">'[82]Rich''s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'[83]RP-101.2.1.'!#REF!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[70]Lead!$K$1:$K$111</definedName>
    <definedName name="S_Adjust_GT">#REF!</definedName>
    <definedName name="S_AJE_Tot">#REF!</definedName>
    <definedName name="S_AJE_Tot_Data">[70]Lead!$J$1:$J$111</definedName>
    <definedName name="S_AJE_Tot_GT">#REF!</definedName>
    <definedName name="S_CompNum">#REF!</definedName>
    <definedName name="S_CY_Beg">#REF!</definedName>
    <definedName name="S_CY_Beg_Data">[70]Lead!$G$1:$G$111</definedName>
    <definedName name="S_CY_Beg_GT">#REF!</definedName>
    <definedName name="S_CY_End">#REF!</definedName>
    <definedName name="S_CY_End_Data">[70]Lead!$M$1:$M$111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[70]Lead!$P$1:$P$111</definedName>
    <definedName name="S_PY_End_GT">#REF!</definedName>
    <definedName name="S_RJE_Tot">#REF!</definedName>
    <definedName name="S_RJE_Tot_Data">[70]Lead!$L$1:$L$111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'[84]Plan-Bônus'!#REF!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'[67]Major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'[85]TB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[86]BALANCE!$A$1:$E$10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'[87]X-rates'!#REF!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[88]Assumptions!$C$102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'[89]Listado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'[90]Payroll 2004'!#REF!</definedName>
    <definedName name="TextRefCopy123">'[90]Payroll 2004'!#REF!</definedName>
    <definedName name="TextRefCopy124">'[90]Payroll 2004'!#REF!</definedName>
    <definedName name="TextRefCopy125">'[90]Payroll 2004'!#REF!</definedName>
    <definedName name="TextRefCopy126">'[90]Payroll 2004'!#REF!</definedName>
    <definedName name="TextRefCopy127">'[90]Payroll 2004'!#REF!</definedName>
    <definedName name="TextRefCopy128">'[90]Payroll 2004'!#REF!</definedName>
    <definedName name="TextRefCopy129">'[90]Payroll 2004'!#REF!</definedName>
    <definedName name="TextRefCopy13">#REF!</definedName>
    <definedName name="TextRefCopy130">'[90]Payroll 2004'!#REF!</definedName>
    <definedName name="TextRefCopy131">'[90]Payroll 2004'!#REF!</definedName>
    <definedName name="TextRefCopy132">'[90]Payroll 2004'!#REF!</definedName>
    <definedName name="TextRefCopy133">'[90]Payroll 2004'!#REF!</definedName>
    <definedName name="TextRefCopy134">'[90]Payroll 2004'!#REF!</definedName>
    <definedName name="TextRefCopy135">'[90]Payroll 2004'!#REF!</definedName>
    <definedName name="TextRefCopy136">'[90]Payroll 2004'!#REF!</definedName>
    <definedName name="TextRefCopy137">'[90]Payroll 2004'!#REF!</definedName>
    <definedName name="TextRefCopy138">'[90]Payroll 2004'!#REF!</definedName>
    <definedName name="TextRefCopy139">'[90]Payroll 2004'!#REF!</definedName>
    <definedName name="TextRefCopy14">#REF!</definedName>
    <definedName name="TextRefCopy140">'[90]Payroll 2004'!#REF!</definedName>
    <definedName name="TextRefCopy141">'[90]Payroll 2004'!#REF!</definedName>
    <definedName name="TextRefCopy142">'[90]Payroll 2004'!#REF!</definedName>
    <definedName name="TextRefCopy143">'[90]Payroll 2004'!#REF!</definedName>
    <definedName name="TextRefCopy144">'[90]Payroll 2004'!#REF!</definedName>
    <definedName name="TextRefCopy145">'[90]Payroll 2004'!#REF!</definedName>
    <definedName name="TextRefCopy146">'[90]Payroll 2004'!#REF!</definedName>
    <definedName name="TextRefCopy147">'[90]Payroll 2004'!#REF!</definedName>
    <definedName name="TextRefCopy148">'[90]Payroll 2004'!#REF!</definedName>
    <definedName name="TextRefCopy149">'[90]Payroll 2004'!#REF!</definedName>
    <definedName name="TextRefCopy15">#REF!</definedName>
    <definedName name="TextRefCopy150">'[90]Payroll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'[91]AES Corp.'!#REF!</definedName>
    <definedName name="TextRefCopy78">'[92]11101'!#REF!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[93]Resumen!#REF!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'[87]X-rates'!#REF!</definedName>
    <definedName name="usd_end">'[87]X-rates'!#REF!</definedName>
    <definedName name="USD_to_EUR_av">'[87]X-rates'!$B$3</definedName>
    <definedName name="USD_to_EUR_end">'[87]X-rates'!$B$4</definedName>
    <definedName name="USD_to_EUR_open">'[87]X-rates'!$B$2</definedName>
    <definedName name="USD00">[4]PARAMETROS!#REF!</definedName>
    <definedName name="usdc01">'[94]Ex rates'!$AI$3</definedName>
    <definedName name="USDend">'[87]X-rates'!#REF!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'[67]Major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[78]Inputs!$F$37</definedName>
    <definedName name="WtdAvgPr">'[24]#REF'!$A$30:$IV$30</definedName>
    <definedName name="WtdCap">'[24]#REF'!$E$176:$X$176</definedName>
    <definedName name="ww">'[77]#REF'!$P$110:$P$110</definedName>
    <definedName name="xcd" localSheetId="2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'[95]Gan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[96]XREF!#REF!</definedName>
    <definedName name="XRefCopy13" hidden="1">#REF!</definedName>
    <definedName name="XRefCopy13Row" hidden="1">[96]XREF!#REF!</definedName>
    <definedName name="XRefCopy14" hidden="1">#REF!</definedName>
    <definedName name="XRefCopy14Row" hidden="1">[96]XREF!#REF!</definedName>
    <definedName name="XRefCopy15" hidden="1">#REF!</definedName>
    <definedName name="XRefCopy15Row" hidden="1">[96]XREF!#REF!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[96]XREF!#REF!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[96]XREF!#REF!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[96]XREF!#REF!</definedName>
    <definedName name="XRefCopy2Row" hidden="1">#REF!</definedName>
    <definedName name="XRefCopy3" hidden="1">#REF!</definedName>
    <definedName name="XRefCopy3Row" hidden="1">[97]XREF!#REF!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[96]XREF!#REF!</definedName>
    <definedName name="XRefCopy7" hidden="1">#REF!</definedName>
    <definedName name="XRefCopy7Row" hidden="1">[96]XREF!#REF!</definedName>
    <definedName name="XRefCopy8" hidden="1">#REF!</definedName>
    <definedName name="XRefCopy8Row" hidden="1">[96]XREF!#REF!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[97]XREF!#REF!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[98]XREF!#REF!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1C03E4A5_0E99_11D5_896C_00008646D7BA_.wvu.Rows" hidden="1">[99]Debt!#REF!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[100]requerimiento!#REF!</definedName>
    <definedName name="а1">[101]ЯНВАРЬ!#REF!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25725"/>
</workbook>
</file>

<file path=xl/calcChain.xml><?xml version="1.0" encoding="utf-8"?>
<calcChain xmlns="http://schemas.openxmlformats.org/spreadsheetml/2006/main">
  <c r="D59" i="5"/>
  <c r="C59"/>
  <c r="D52"/>
  <c r="C52"/>
  <c r="D23"/>
  <c r="C23"/>
  <c r="C61" i="1" l="1"/>
  <c r="C50"/>
  <c r="C20"/>
  <c r="D16" i="2"/>
  <c r="D9"/>
  <c r="D33" i="5"/>
  <c r="D37" s="1"/>
  <c r="D23" i="4"/>
  <c r="E23" s="1"/>
  <c r="E25" s="1"/>
  <c r="E21"/>
  <c r="E18"/>
  <c r="E19"/>
  <c r="E8"/>
  <c r="D14"/>
  <c r="D16" s="1"/>
  <c r="E12"/>
  <c r="E10"/>
  <c r="E14" s="1"/>
  <c r="E16" s="1"/>
  <c r="C42" i="1"/>
  <c r="C66" s="1"/>
  <c r="C35"/>
  <c r="D66"/>
  <c r="D63"/>
  <c r="D62"/>
  <c r="D61"/>
  <c r="D50"/>
  <c r="D42"/>
  <c r="D36"/>
  <c r="D35"/>
  <c r="D20"/>
  <c r="C9" i="2"/>
  <c r="C16" s="1"/>
  <c r="D20"/>
  <c r="D24" s="1"/>
  <c r="D26" s="1"/>
  <c r="D64" i="5" l="1"/>
  <c r="C33"/>
  <c r="C37" s="1"/>
  <c r="C61" s="1"/>
  <c r="D25" i="4"/>
  <c r="C62" i="1"/>
  <c r="C63" s="1"/>
  <c r="C20" i="2"/>
  <c r="C22" s="1"/>
  <c r="C24" s="1"/>
  <c r="C26" s="1"/>
  <c r="C36" i="1"/>
  <c r="C68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</t>
        </r>
      </text>
    </comment>
    <comment ref="D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11</t>
        </r>
      </text>
    </comment>
    <comment ref="D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11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13</t>
        </r>
      </text>
    </commen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13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14
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14
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21</t>
        </r>
      </text>
    </comment>
    <comment ref="D17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21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22</t>
        </r>
      </text>
    </comment>
    <comment ref="D1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22</t>
        </r>
      </text>
    </comment>
    <comment ref="C1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6250-7430</t>
        </r>
      </text>
    </comment>
    <comment ref="D19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6250-7430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100</t>
        </r>
      </text>
    </comment>
    <comment ref="D2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100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101</t>
        </r>
      </text>
    </comment>
    <comment ref="D2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101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C3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3130 конец - начало</t>
        </r>
      </text>
    </comment>
    <comment ref="D30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3130 конец - начало</t>
        </r>
      </text>
    </comment>
    <comment ref="C3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сч 1150 - 1000</t>
        </r>
      </text>
    </comment>
    <comment ref="D34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сч 1150 - 1000</t>
        </r>
      </text>
    </comment>
    <comment ref="C3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1030 - 3110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1030 - 3110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1030 3050</t>
        </r>
      </text>
    </comment>
    <comment ref="D3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1030 3110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1253 - 1000</t>
        </r>
      </text>
    </comment>
    <comment ref="D51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1253 - 1000</t>
        </r>
      </text>
    </comment>
    <comment ref="C5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1030-3010</t>
        </r>
      </text>
    </comment>
    <comment ref="D56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1030-3010</t>
        </r>
      </text>
    </comment>
    <comment ref="C5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30400 дт1030-кд1030</t>
        </r>
      </text>
    </comment>
    <comment ref="D58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30400 дт1030-кд1030</t>
        </r>
      </text>
    </comment>
    <comment ref="C62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6250-7430</t>
        </r>
      </text>
    </comment>
    <comment ref="D62" author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1030 6250-7430</t>
        </r>
      </text>
    </comment>
  </commentList>
</comments>
</file>

<file path=xl/sharedStrings.xml><?xml version="1.0" encoding="utf-8"?>
<sst xmlns="http://schemas.openxmlformats.org/spreadsheetml/2006/main" count="187" uniqueCount="151">
  <si>
    <t>Дополнительно оплаченный капитал</t>
  </si>
  <si>
    <t>В тысячах тенге</t>
  </si>
  <si>
    <t xml:space="preserve">Активы </t>
  </si>
  <si>
    <t>Долгосрочные активы</t>
  </si>
  <si>
    <t>Нематериальные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</si>
  <si>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</si>
  <si>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</si>
  <si>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</si>
  <si>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Денежные средства и их эквиваленты</t>
  </si>
  <si>
    <t>ВСЕГО АКТИВОВ</t>
  </si>
  <si>
    <t>Капитал</t>
  </si>
  <si>
    <t>Выпущенные акции</t>
  </si>
  <si>
    <t>Итого капитал</t>
  </si>
  <si>
    <t>Долгосрочные обязательства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</si>
  <si>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</si>
  <si>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</si>
  <si>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</si>
  <si>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</si>
  <si>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</si>
  <si>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</si>
  <si>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</si>
  <si>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</si>
  <si>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</si>
  <si>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</si>
  <si>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Административные расходы</t>
  </si>
  <si>
    <t>Амортизация дисконта</t>
  </si>
  <si>
    <t>Курсовая разница, нетто</t>
  </si>
  <si>
    <t>Транзакций, приводящих к эффекту разводнения, не было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</si>
  <si>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</si>
  <si>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</si>
  <si>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</si>
  <si>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</si>
  <si>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Резерв по сомнительной дебиторской задолженности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</si>
  <si>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</si>
  <si>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</si>
  <si>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</si>
  <si>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авансах выданных и прочих текущих активах</t>
  </si>
  <si>
    <t>Изменения в авансах полученных</t>
  </si>
  <si>
    <t>(Использование) / поступление денежных средств в / от операционной деятельности</t>
  </si>
  <si>
    <t>Подоходный налог уплаченный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</si>
  <si>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</si>
  <si>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</si>
  <si>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Денежные потоки от финансовой деятельности:</t>
  </si>
  <si>
    <t>Выплата полученного процентного займа</t>
  </si>
  <si>
    <t>Чистое изменение в денежных средствах и их эквивалентах</t>
  </si>
  <si>
    <t>Реорганизация под общим контролем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</si>
  <si>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</si>
  <si>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</si>
  <si>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</si>
  <si>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</si>
  <si>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</si>
  <si>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</si>
  <si>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</si>
  <si>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 Чистое использование денежных средств в финансовой деятельности</t>
  </si>
  <si>
    <t>Выручка</t>
  </si>
  <si>
    <t>Базовая прибыль / (убыток) на акцию (в тенге)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</si>
  <si>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</si>
  <si>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</si>
  <si>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</si>
  <si>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АО "Каражыра"</t>
  </si>
  <si>
    <t>ПРОМЕЖУТОЧНЫЙ ОТЧЕТ О СОВОКУПНОМ ДОХОДЕ</t>
  </si>
  <si>
    <t>Себестоимость</t>
  </si>
  <si>
    <t>Валовая прибыль (убыток)</t>
  </si>
  <si>
    <t>Расходы по реализации</t>
  </si>
  <si>
    <t>Операционная прибыль (убыток)</t>
  </si>
  <si>
    <t>Прибыль (убыток) до налогообложения</t>
  </si>
  <si>
    <t>Чистая прибыль (убыток)</t>
  </si>
  <si>
    <t>Прочая совокупная прибыль (убыток)</t>
  </si>
  <si>
    <t>Итого совокупная прибыль (убыток), за вычетом подоходного налога</t>
  </si>
  <si>
    <t>ПРОМЕЖУТОЧНЫЙ ОТЧЕТ О ФИНАНСОВОМ ПОЛОЖЕНИИ</t>
  </si>
  <si>
    <t>Основные средства</t>
  </si>
  <si>
    <t>Незавершенное строительство</t>
  </si>
  <si>
    <t>Инвестиционное имущество</t>
  </si>
  <si>
    <t>Прочие долгосрочные активы</t>
  </si>
  <si>
    <t>Финансовые активы, удерживаемые до погашения</t>
  </si>
  <si>
    <t>Дебиторская задолженность</t>
  </si>
  <si>
    <t>Переплата по КПН</t>
  </si>
  <si>
    <t>Нераспределенная прибыль</t>
  </si>
  <si>
    <t>Отложенные налоговые обязательства</t>
  </si>
  <si>
    <t>Прочие финансовые обязательства</t>
  </si>
  <si>
    <t>ПРОМЕЖУТОЧНЫЙ ОТЧЕТ О ДВИЖЕНИИ ДЕНЕЖНЫХ СРЕДСТВ</t>
  </si>
  <si>
    <t>Прибыль / (убыток) до подоходного налога</t>
  </si>
  <si>
    <t>Износ и амортизация</t>
  </si>
  <si>
    <t>Изменения в торговой дебиторской задолженности</t>
  </si>
  <si>
    <t>Изменения в прочих текущих обязательств</t>
  </si>
  <si>
    <t>Проценты полученные</t>
  </si>
  <si>
    <t>Приобретение основных средств</t>
  </si>
  <si>
    <t>Поступления от реализации основных средств</t>
  </si>
  <si>
    <t>Банковские вклады, нетто</t>
  </si>
  <si>
    <t>Дивиденды выплаченные</t>
  </si>
  <si>
    <t>ПРОМЕЖУТОЧНЫЙ ОТЧЕТ ОБ ИЗМЕНЕНИЯХ В КАПИТАЛЕ</t>
  </si>
  <si>
    <t>ИТОГО</t>
  </si>
  <si>
    <t>Дивиденды объявленные</t>
  </si>
  <si>
    <t>Выпуск собственных доле-вых инструментов (акций)</t>
  </si>
  <si>
    <t>Реализация прочих финансовых апктивов</t>
  </si>
  <si>
    <t>Выплаченные  проценты</t>
  </si>
  <si>
    <t>Прочие поступления</t>
  </si>
  <si>
    <t>Вознагражния работникам</t>
  </si>
  <si>
    <t>Производные финансовые  инструменты</t>
  </si>
  <si>
    <t>Изменения в учетной политике МСФО 9 и 15</t>
  </si>
  <si>
    <t>Денежные средства и их эквиваленты на 1 января 2020 г.</t>
  </si>
  <si>
    <t>Доход от выбытия активов</t>
  </si>
  <si>
    <t>Прочие доходы</t>
  </si>
  <si>
    <t>Прочие расходы</t>
  </si>
  <si>
    <t>Краснянская Л.Н.</t>
  </si>
  <si>
    <t>Нагатаев М.С.</t>
  </si>
  <si>
    <t>31 декабря 2020 г.</t>
  </si>
  <si>
    <t>Горнорудные активы</t>
  </si>
  <si>
    <t>Расходы будущих периодов</t>
  </si>
  <si>
    <t>Прочие финансовые активы, ограниченные в использовании</t>
  </si>
  <si>
    <t>Переплата по НДС</t>
  </si>
  <si>
    <t>Задолженность сотрудников</t>
  </si>
  <si>
    <t xml:space="preserve">Авансы выданные </t>
  </si>
  <si>
    <t>Прочие оборотные активы</t>
  </si>
  <si>
    <t>Займы выданные</t>
  </si>
  <si>
    <t>Обязательство по ликвидации активов</t>
  </si>
  <si>
    <t>Обязательства по вознаграждениям работникам</t>
  </si>
  <si>
    <r>
      <t xml:space="preserve">    </t>
    </r>
    <r>
      <rPr>
        <sz val="10"/>
        <color rgb="FF000000"/>
        <rFont val="Arial Narrow"/>
        <family val="2"/>
        <charset val="204"/>
      </rPr>
      <t>Обязательства по договору</t>
    </r>
  </si>
  <si>
    <t>Задолженность перед сотрудниками</t>
  </si>
  <si>
    <t>Прочие краткосрочные обязательства</t>
  </si>
  <si>
    <t>На 1 января 2021 года</t>
  </si>
  <si>
    <t>На 1 января 2020 года</t>
  </si>
  <si>
    <t>Итого совокупный доход/убыток за год</t>
  </si>
  <si>
    <t>Прибыль от выбытия активов</t>
  </si>
  <si>
    <t>Прочие неденежные операции</t>
  </si>
  <si>
    <t>Изменение прочих краткосрочных активах</t>
  </si>
  <si>
    <t>Изменения в торговой и прочей кредиторской задолженности</t>
  </si>
  <si>
    <t>Изменение в налогах и уплате помимо подоходного налога</t>
  </si>
  <si>
    <t>Изменения в предоплате налогов</t>
  </si>
  <si>
    <t>30 сентября 2021 г.</t>
  </si>
  <si>
    <t>За 12 месяцев , закончивщийся 31 декабря  2021 года</t>
  </si>
  <si>
    <t>31 декабря 2021 г.</t>
  </si>
  <si>
    <t>31 декабря  2020г.</t>
  </si>
  <si>
    <t>Начисление/Восстановление оценочного резерва под ожидаемые кредитные убытки</t>
  </si>
  <si>
    <t>За 12 месяцев , закончивщийся 31 декабря 2021 года</t>
  </si>
  <si>
    <t>Займы полученные</t>
  </si>
  <si>
    <t>Задолженность по облигациям</t>
  </si>
  <si>
    <t>На 31 декабря 2021  года</t>
  </si>
  <si>
    <t>На 31 декабря 2020 года</t>
  </si>
  <si>
    <t>За 12  месяцев , закончивщийся 31 декабря  2021 года</t>
  </si>
  <si>
    <t>31 декабря  2020 г.</t>
  </si>
  <si>
    <t>Резерв по устаревшим и неликвидным запасам</t>
  </si>
  <si>
    <t>Изменения в расходах будущих периодов</t>
  </si>
  <si>
    <t xml:space="preserve">Резерв ОКУ </t>
  </si>
  <si>
    <t>Изменения в обязательствах по вознаграждению работников</t>
  </si>
  <si>
    <t>Поступления от приобретения компании</t>
  </si>
  <si>
    <t>Займы выданные связанным сторонам</t>
  </si>
  <si>
    <t>Погашение займов выданных связанным сторонам</t>
  </si>
  <si>
    <t>Займы, выданные сотрудникам</t>
  </si>
  <si>
    <t>Погашение займа, выданного сотрудникам</t>
  </si>
  <si>
    <t xml:space="preserve">    Поступления от выпуска облигаций</t>
  </si>
</sst>
</file>

<file path=xl/styles.xml><?xml version="1.0" encoding="utf-8"?>
<styleSheet xmlns="http://schemas.openxmlformats.org/spreadsheetml/2006/main">
  <numFmts count="198"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_-* #,##0.00_-;\-* #,##0.00_-;_-* &quot;-&quot;??_-;_-@_-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-* #,##0_-;\-* #,##0_-;_-* &quot;-&quot;_-;_-@_-"/>
    <numFmt numFmtId="250" formatCode="_(* #,##0.00_);_(* \(#,##0.00\);_(* &quot;-&quot;??_);_(@_)"/>
    <numFmt numFmtId="251" formatCode="_(* #,##0.00_);_(* \(#,##0.00\);_(* \-??_);_(@_)"/>
    <numFmt numFmtId="252" formatCode="_(&quot;$&quot;* #,##0_);_(&quot;$&quot;* \(#,##0\);_(&quot;$&quot;* &quot;-&quot;_);_(@_)"/>
    <numFmt numFmtId="253" formatCode="_(* #,##0.0_);_(* \(#,##0.0\);_(* &quot;-&quot;?_);_(@_)"/>
    <numFmt numFmtId="254" formatCode="_._.* \(#,##0\)_%;_._.* #,##0_)_%;_._.* 0_)_%;_._.@_)_%"/>
    <numFmt numFmtId="255" formatCode="_._.&quot;р.&quot;* \(#,##0\)_%;_._.&quot;р.&quot;* #,##0_)_%;_._.&quot;р.&quot;* 0_)_%;_._.@_)_%"/>
    <numFmt numFmtId="256" formatCode="* \(#,##0\);* #,##0_);&quot;-&quot;??_);@"/>
    <numFmt numFmtId="257" formatCode="&quot;р.&quot;* #,##0_)_%;&quot;р.&quot;* \(#,##0\)_%;&quot;р.&quot;* &quot;-&quot;??_)_%;@_)_%"/>
    <numFmt numFmtId="258" formatCode="_(&quot;Rp.&quot;* #,##0_);_(&quot;Rp.&quot;* \(#,##0\);_(&quot;Rp.&quot;* &quot;-&quot;_);_(@_)"/>
    <numFmt numFmtId="259" formatCode="00000"/>
    <numFmt numFmtId="260" formatCode="_._.&quot;р.&quot;* #,##0.0_)_%;_._.&quot;р.&quot;* \(#,##0.0\)_%"/>
    <numFmt numFmtId="261" formatCode="&quot;р.&quot;* #,##0.0_)_%;&quot;р.&quot;* \(#,##0.0\)_%;&quot;р.&quot;* \ .0_)_%"/>
    <numFmt numFmtId="262" formatCode="_._.&quot;р.&quot;* #,##0.00_)_%;_._.&quot;р.&quot;* \(#,##0.00\)_%"/>
    <numFmt numFmtId="263" formatCode="&quot;р.&quot;* #,##0.00_)_%;&quot;р.&quot;* \(#,##0.00\)_%;&quot;р.&quot;* \ .00_)_%"/>
    <numFmt numFmtId="264" formatCode="_._.&quot;р.&quot;* #,##0.000_)_%;_._.&quot;р.&quot;* \(#,##0.000\)_%"/>
    <numFmt numFmtId="265" formatCode="&quot;р.&quot;* #,##0.000_)_%;&quot;р.&quot;* \(#,##0.000\)_%;&quot;р.&quot;* \ .000_)_%"/>
    <numFmt numFmtId="266" formatCode="\ \ _•\–\ \ \ \ @"/>
    <numFmt numFmtId="267" formatCode="mmmm\ d\,\ yyyy"/>
    <numFmt numFmtId="268" formatCode="* #,##0_);* \(#,##0\);&quot;-&quot;??_);@"/>
    <numFmt numFmtId="269" formatCode="[$-419]d\ mmm\ yy;@"/>
    <numFmt numFmtId="270" formatCode="\U\S\$#,##0.00;\(\U\S\$#,##0.00\)"/>
    <numFmt numFmtId="271" formatCode="&quot;$&quot;* #,##0.00_);\(#,##0.00\);&quot;- &quot;"/>
    <numFmt numFmtId="272" formatCode="&quot;р.&quot;* #,##0.00_);\(#,##0.00\);&quot;- &quot;"/>
    <numFmt numFmtId="273" formatCode="_-* #,##0\ _z_3_-;\-* #,##0\ _z_3_-;_-* &quot;-&quot;\ _z_3_-;_-@_-"/>
    <numFmt numFmtId="274" formatCode="_-* #,##0.00\ _z_3_-;\-* #,##0.00\ _z_3_-;_-* &quot;-&quot;??\ _z_3_-;_-@_-"/>
    <numFmt numFmtId="275" formatCode="_(* #,##0_);_(* \(#,##0\);_(* &quot;&quot;_);_(@_)"/>
    <numFmt numFmtId="276" formatCode="_([$€]* #,##0.00_);_([$€]* \(#,##0.00\);_([$€]* &quot;-&quot;??_);_(@_)"/>
    <numFmt numFmtId="277" formatCode="_-* #,##0.00[$€-1]_-;\-* #,##0.00[$€-1]_-;_-* &quot;-&quot;??[$€-1]_-"/>
    <numFmt numFmtId="278" formatCode="[Magenta]&quot;Err&quot;;[Magenta]&quot;Err&quot;;[Blue]&quot;OK&quot;;[Black]@"/>
    <numFmt numFmtId="279" formatCode="0.0_)%;[Red]\(0.0%\);0.0_)%"/>
    <numFmt numFmtId="280" formatCode="#,##0_);[Red]\(#,##0\);\-_)"/>
    <numFmt numFmtId="281" formatCode="#,##0\ ;\(#,##0\)"/>
    <numFmt numFmtId="282" formatCode="#,##0\ \ ;\(#,##0\)\ ;\—\ \ \ \ "/>
    <numFmt numFmtId="283" formatCode="_(* #,##0_);_(* \(#,##0\);_(* &quot;-&quot;??_);_(@_)"/>
    <numFmt numFmtId="284" formatCode="&quot;Rp.&quot;#,##0.00_);\(&quot;Rp.&quot;#,##0.00\)"/>
    <numFmt numFmtId="285" formatCode="&quot;FRF&quot;* #,##0.00_);\(#,##0.00\);&quot;- &quot;"/>
    <numFmt numFmtId="286" formatCode="0.0%"/>
    <numFmt numFmtId="287" formatCode="0;[Red]0"/>
    <numFmt numFmtId="288" formatCode="&quot;$&quot;#,##0\ ;\-&quot;$&quot;#,##0"/>
    <numFmt numFmtId="289" formatCode="&quot;р.&quot;#,##0\ ;\-&quot;р.&quot;#,##0"/>
    <numFmt numFmtId="290" formatCode="&quot;$&quot;#,##0.00\ ;\(&quot;$&quot;#,##0.00\)"/>
    <numFmt numFmtId="291" formatCode="&quot;р.&quot;#,##0.00\ ;\(&quot;р.&quot;#,##0.00\)"/>
    <numFmt numFmtId="292" formatCode="0.00000"/>
    <numFmt numFmtId="293" formatCode="#,##0;[Red]&quot;-&quot;#,##0"/>
    <numFmt numFmtId="294" formatCode="_-* #,##0\ _P_t_s_-;\-* #,##0\ _P_t_s_-;_-* &quot;-&quot;\ _P_t_s_-;_-@_-"/>
    <numFmt numFmtId="295" formatCode="_ * #,##0.00_ ;_ * \-#,##0.00_ ;_ * &quot;-&quot;??_ ;_ @_ "/>
    <numFmt numFmtId="296" formatCode="_(&quot;R$ &quot;* #,##0_);_(&quot;R$ &quot;* \(#,##0\);_(&quot;R$ &quot;* &quot;-&quot;_);_(@_)"/>
    <numFmt numFmtId="297" formatCode="_(&quot;R$ &quot;* #,##0.00_);_(&quot;R$ &quot;* \(#,##0.00\);_(&quot;R$ &quot;* &quot;-&quot;??_);_(@_)"/>
    <numFmt numFmtId="298" formatCode="_-* #,##0\ &quot;Pts&quot;_-;\-* #,##0\ &quot;Pts&quot;_-;_-* &quot;-&quot;\ &quot;Pts&quot;_-;_-@_-"/>
    <numFmt numFmtId="299" formatCode="_-* #,##0.00\ &quot;Pts&quot;_-;\-* #,##0.00\ &quot;Pts&quot;_-;_-* &quot;-&quot;??\ &quot;Pts&quot;_-;_-@_-"/>
    <numFmt numFmtId="300" formatCode="#,##0.0\x_);\(#,##0.0\x\);#,##0.0\x_);@_)"/>
    <numFmt numFmtId="301" formatCode="0.00_)"/>
    <numFmt numFmtId="302" formatCode="_-* #,##0\ _d_._-;\-* #,##0\ _d_._-;_-* &quot;-&quot;\ _d_._-;_-@_-"/>
    <numFmt numFmtId="303" formatCode="_-* #,##0.00\ _d_._-;\-* #,##0.00\ _d_._-;_-* &quot;-&quot;??\ _d_._-;_-@_-"/>
    <numFmt numFmtId="304" formatCode="_-* #,##0\ _đ_._-;\-* #,##0\ _đ_._-;_-* &quot;-&quot;\ _đ_._-;_-@_-"/>
    <numFmt numFmtId="305" formatCode="_-* #,##0.00\ _đ_._-;\-* #,##0.00\ _đ_._-;_-* &quot;-&quot;??\ _đ_._-;_-@_-"/>
    <numFmt numFmtId="306" formatCode="_-* #,##0_d_._-;\-* #,##0_d_._-;_-* &quot;-&quot;_d_._-;_-@_-"/>
    <numFmt numFmtId="307" formatCode="_-* #,##0.00_d_._-;\-* #,##0.00_d_._-;_-* &quot;-&quot;??_d_._-;_-@_-"/>
    <numFmt numFmtId="308" formatCode="\$#,##0_);[Red]\(\$#,##0\)"/>
    <numFmt numFmtId="309" formatCode="_-* #,##0.0000\ &quot;р.&quot;_-;\-* #,##0.0000\ &quot;р.&quot;_-;_-* &quot;-&quot;??\ &quot;р.&quot;_-;_-@_-"/>
    <numFmt numFmtId="310" formatCode="0.00000%"/>
    <numFmt numFmtId="311" formatCode="_-* #,##0.00000\ &quot;р.&quot;_-;\-* #,##0.00000\ &quot;р.&quot;_-;_-* &quot;-&quot;??\ &quot;р.&quot;_-;_-@_-"/>
    <numFmt numFmtId="312" formatCode="0.0000000%"/>
    <numFmt numFmtId="313" formatCode="0_)%;\(0\)%"/>
    <numFmt numFmtId="314" formatCode="_._._(* 0_)%;_._.* \(0\)%"/>
    <numFmt numFmtId="315" formatCode="_(0_)%;\(0\)%"/>
    <numFmt numFmtId="316" formatCode="0%_);\(0%\)"/>
    <numFmt numFmtId="317" formatCode="#,##0.000"/>
    <numFmt numFmtId="318" formatCode="_-* #,##0\ _$_-;\-* #,##0\ _$_-;_-* &quot;-&quot;\ _$_-;_-@_-"/>
    <numFmt numFmtId="319" formatCode="_(0.0_)%;\(0.0\)%"/>
    <numFmt numFmtId="320" formatCode="_._._(* 0.0_)%;_._.* \(0.0\)%"/>
    <numFmt numFmtId="321" formatCode="_._._(* 0.00_)%;_._.* \(0.00\)%"/>
    <numFmt numFmtId="322" formatCode="_(0.000_)%;\(0.000\)%"/>
    <numFmt numFmtId="323" formatCode="_._._(* 0.000_)%;_._.* \(0.000\)%"/>
    <numFmt numFmtId="324" formatCode="#,##0.0\%_);\(#,##0.0\%\);#,##0.0\%_);@_)"/>
    <numFmt numFmtId="325" formatCode="\+0.0;\-0.0"/>
    <numFmt numFmtId="326" formatCode="\+0.0%;\-0.0%"/>
    <numFmt numFmtId="327" formatCode="#,##0______;;&quot;------------      &quot;"/>
    <numFmt numFmtId="328" formatCode="mm/dd/yy"/>
    <numFmt numFmtId="329" formatCode="\ #,##0;[Red]\-#,##0"/>
    <numFmt numFmtId="330" formatCode="&quot;р.&quot;#,##0"/>
    <numFmt numFmtId="331" formatCode="\_x0000_\_x0000__(* #,##0_);_(* \(#,##0\);_(* &quot;-&quot;_);_(@"/>
    <numFmt numFmtId="332" formatCode="\_x0000_\_x0000__(* #,##0.00_);_(* \(#,##0.00\);_(* &quot;-&quot;??_);_(@"/>
    <numFmt numFmtId="333" formatCode="\_x0000_\_x0000__(&quot;р.&quot;* #,##0_);_(&quot;р.&quot;* \(#,##0\);_(&quot;р.&quot;* &quot;-&quot;_);_(@"/>
    <numFmt numFmtId="334" formatCode="\_x0000_\_x0000__(&quot;р.&quot;* #,##0.00_);_(&quot;р.&quot;* \(#,##0.00\);_(&quot;р.&quot;* &quot;-&quot;??_);_(@"/>
    <numFmt numFmtId="335" formatCode="&quot;р.&quot;#,\);\(&quot;р.&quot;#,\)"/>
    <numFmt numFmtId="336" formatCode="#\ ##0&quot;zі&quot;_.00&quot;gr&quot;;\(#\ ##0.00\z\і\)"/>
    <numFmt numFmtId="337" formatCode="&quot;$&quot;#,\);\(&quot;$&quot;#,\)"/>
    <numFmt numFmtId="338" formatCode="&quot;р.&quot;#,;\(&quot;р.&quot;#,\)"/>
    <numFmt numFmtId="339" formatCode="#\ ##0&quot;zі&quot;.00&quot;gr&quot;;\(#\ ##0&quot;zі&quot;.00&quot;gr&quot;\)"/>
    <numFmt numFmtId="340" formatCode="&quot;$&quot;#,;\(&quot;$&quot;#,\)"/>
    <numFmt numFmtId="341" formatCode="_(#,##0_);_(\(#,##0\);_(\ &quot;&quot;_);_(@_)"/>
    <numFmt numFmtId="342" formatCode="_(#,##0_);_(\(#,##0\);_(&quot;&quot;_);_(@_)"/>
    <numFmt numFmtId="343" formatCode="&quot;TRL&quot;* #,##0.0_);\(\T\R\L#,##0.0\);&quot;- &quot;\ "/>
    <numFmt numFmtId="344" formatCode="#,##0.00;[Red]&quot;-&quot;#,##0.00"/>
    <numFmt numFmtId="345" formatCode="#,##0.000_);[Red]\(#,##0.000\);\-_)"/>
    <numFmt numFmtId="346" formatCode="#,##0\ &quot;kr&quot;;[Red]\-#,##0\ &quot;kr&quot;"/>
    <numFmt numFmtId="347" formatCode="_-* #,##0.00_р_._-;\-* #,##0.00_р_._-;_-* &quot;-&quot;?_р_._-;_-@_-"/>
    <numFmt numFmtId="348" formatCode="#,##0.00\ &quot;kr&quot;;[Red]\-#,##0.00\ &quot;kr&quot;"/>
    <numFmt numFmtId="349" formatCode="_-* #,##0.00\ _T_L_-;\-* #,##0.00\ _T_L_-;_-* &quot;-&quot;??\ _T_L_-;_-@_-"/>
    <numFmt numFmtId="350" formatCode="#,##0.000_ ;\-#,##0.000\ "/>
    <numFmt numFmtId="351" formatCode="#,##0.00_ ;[Red]\-#,##0.00\ "/>
    <numFmt numFmtId="352" formatCode="\_x0000_\_x0000__(&quot;$&quot;* #,##0_);_(&quot;$&quot;* \(#,##0\);_(&quot;$&quot;* &quot;-&quot;_);_(@"/>
    <numFmt numFmtId="353" formatCode="\_x0000_\_x0000__(&quot;$&quot;* #,##0.00_);_(&quot;$&quot;* \(#,##0.00\);_(&quot;$&quot;* &quot;-&quot;??_);_(@"/>
    <numFmt numFmtId="354" formatCode="#,##0_ ;[Red]\-#,##0\ "/>
    <numFmt numFmtId="355" formatCode="_-* #,##0.00\ _р_._-;\-* #,##0.00\ _р_._-;_-* &quot;-&quot;??\ _р_._-;_-@_-"/>
    <numFmt numFmtId="356" formatCode="_-&quot;£&quot;* #,##0_-;\-&quot;£&quot;* #,##0_-;_-&quot;£&quot;* &quot;-&quot;_-;_-@_-"/>
    <numFmt numFmtId="357" formatCode="&quot;£&quot;#,##0;[Red]\-&quot;£&quot;#,##0"/>
    <numFmt numFmtId="358" formatCode="\£#,##0.00_);[Red]&quot;(£&quot;#,##0.00\)"/>
    <numFmt numFmtId="359" formatCode="&quot;\&quot;#,##0;[Red]&quot;\&quot;\-#,##0"/>
    <numFmt numFmtId="360" formatCode="_(* #,##0.00_);_(* \(#,##0.00\);_(* \-_);_(@_)"/>
  </numFmts>
  <fonts count="259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3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3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4" fontId="35" fillId="0" borderId="0">
      <protection locked="0"/>
    </xf>
    <xf numFmtId="170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4" fontId="35" fillId="0" borderId="0">
      <protection locked="0"/>
    </xf>
    <xf numFmtId="170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4" fontId="35" fillId="0" borderId="0">
      <protection locked="0"/>
    </xf>
    <xf numFmtId="170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3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8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164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4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249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49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8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9" fillId="0" borderId="0" applyFont="0" applyFill="0" applyBorder="0" applyAlignment="0" applyProtection="0"/>
    <xf numFmtId="25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82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7" fillId="0" borderId="0" applyFont="0" applyFill="0" applyBorder="0" applyAlignment="0" applyProtection="0"/>
    <xf numFmtId="250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250" fontId="69" fillId="0" borderId="0" applyFont="0" applyFill="0" applyBorder="0" applyAlignment="0" applyProtection="0"/>
    <xf numFmtId="250" fontId="6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9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5" fontId="82" fillId="0" borderId="0" applyFont="0" applyFill="0" applyBorder="0" applyAlignment="0" applyProtection="0"/>
    <xf numFmtId="175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2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69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2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7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87" fillId="0" borderId="0" applyFont="0" applyFill="0" applyBorder="0" applyAlignment="0" applyProtection="0"/>
    <xf numFmtId="250" fontId="82" fillId="0" borderId="0" applyFont="0" applyFill="0" applyBorder="0" applyAlignment="0" applyProtection="0"/>
    <xf numFmtId="250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171" fontId="87" fillId="0" borderId="0" applyFont="0" applyFill="0" applyBorder="0" applyAlignment="0" applyProtection="0"/>
    <xf numFmtId="251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2" fontId="95" fillId="7" borderId="0" applyBorder="0"/>
    <xf numFmtId="172" fontId="95" fillId="7" borderId="9" applyBorder="0"/>
    <xf numFmtId="253" fontId="95" fillId="7" borderId="9" applyBorder="0"/>
    <xf numFmtId="9" fontId="95" fillId="7" borderId="11" applyBorder="0"/>
    <xf numFmtId="214" fontId="95" fillId="7" borderId="0" applyBorder="0"/>
    <xf numFmtId="250" fontId="95" fillId="7" borderId="18" applyBorder="0"/>
    <xf numFmtId="254" fontId="96" fillId="0" borderId="0" applyFill="0" applyBorder="0" applyProtection="0"/>
    <xf numFmtId="255" fontId="84" fillId="0" borderId="0" applyFont="0" applyFill="0" applyBorder="0" applyAlignment="0" applyProtection="0"/>
    <xf numFmtId="255" fontId="84" fillId="0" borderId="0" applyFont="0" applyFill="0" applyBorder="0" applyAlignment="0" applyProtection="0"/>
    <xf numFmtId="256" fontId="97" fillId="0" borderId="0" applyFill="0" applyBorder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7" applyFill="0" applyProtection="0"/>
    <xf numFmtId="256" fontId="97" fillId="0" borderId="10" applyFill="0" applyProtection="0"/>
    <xf numFmtId="0" fontId="7" fillId="0" borderId="19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60" fontId="86" fillId="0" borderId="0" applyFont="0" applyFill="0" applyBorder="0" applyAlignment="0" applyProtection="0"/>
    <xf numFmtId="260" fontId="86" fillId="0" borderId="0" applyFont="0" applyFill="0" applyBorder="0" applyAlignment="0" applyProtection="0"/>
    <xf numFmtId="261" fontId="85" fillId="0" borderId="0" applyFont="0" applyFill="0" applyBorder="0" applyAlignment="0" applyProtection="0"/>
    <xf numFmtId="261" fontId="85" fillId="0" borderId="0" applyFont="0" applyFill="0" applyBorder="0" applyAlignment="0" applyProtection="0"/>
    <xf numFmtId="262" fontId="86" fillId="0" borderId="0" applyFont="0" applyFill="0" applyBorder="0" applyAlignment="0" applyProtection="0"/>
    <xf numFmtId="262" fontId="86" fillId="0" borderId="0" applyFont="0" applyFill="0" applyBorder="0" applyAlignment="0" applyProtection="0"/>
    <xf numFmtId="263" fontId="85" fillId="0" borderId="0" applyFont="0" applyFill="0" applyBorder="0" applyAlignment="0" applyProtection="0"/>
    <xf numFmtId="263" fontId="85" fillId="0" borderId="0" applyFont="0" applyFill="0" applyBorder="0" applyAlignment="0" applyProtection="0"/>
    <xf numFmtId="264" fontId="86" fillId="0" borderId="0" applyFont="0" applyFill="0" applyBorder="0" applyAlignment="0" applyProtection="0"/>
    <xf numFmtId="264" fontId="86" fillId="0" borderId="0" applyFont="0" applyFill="0" applyBorder="0" applyAlignment="0" applyProtection="0"/>
    <xf numFmtId="265" fontId="85" fillId="0" borderId="0" applyFont="0" applyFill="0" applyBorder="0" applyAlignment="0" applyProtection="0"/>
    <xf numFmtId="265" fontId="85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252" fontId="82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3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6" fontId="18" fillId="0" borderId="0" applyFont="0" applyFill="0" applyBorder="0" applyAlignment="0" applyProtection="0"/>
    <xf numFmtId="266" fontId="18" fillId="0" borderId="0" applyFont="0" applyFill="0" applyBorder="0" applyAlignment="0" applyProtection="0"/>
    <xf numFmtId="173" fontId="78" fillId="0" borderId="0" applyFill="0">
      <alignment horizontal="center" wrapText="1"/>
    </xf>
    <xf numFmtId="267" fontId="2" fillId="0" borderId="0" applyFill="0" applyBorder="0" applyAlignment="0" applyProtection="0"/>
    <xf numFmtId="267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7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14" fontId="69" fillId="0" borderId="0" applyFill="0" applyBorder="0" applyAlignment="0"/>
    <xf numFmtId="267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8" fontId="97" fillId="0" borderId="0" applyFill="0" applyBorder="0" applyProtection="0"/>
    <xf numFmtId="0" fontId="9" fillId="0" borderId="0" applyFill="0" applyBorder="0" applyProtection="0"/>
    <xf numFmtId="268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7" applyFill="0" applyProtection="0"/>
    <xf numFmtId="268" fontId="97" fillId="0" borderId="10" applyFill="0" applyProtection="0"/>
    <xf numFmtId="269" fontId="9" fillId="0" borderId="10" applyFill="0" applyProtection="0"/>
    <xf numFmtId="268" fontId="97" fillId="0" borderId="10" applyFill="0" applyProtection="0"/>
    <xf numFmtId="269" fontId="9" fillId="0" borderId="10" applyFill="0" applyProtection="0"/>
    <xf numFmtId="269" fontId="9" fillId="0" borderId="10" applyFill="0" applyProtection="0"/>
    <xf numFmtId="268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70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1" fontId="2" fillId="0" borderId="0" applyFont="0" applyFill="0" applyBorder="0" applyProtection="0">
      <alignment horizontal="right"/>
    </xf>
    <xf numFmtId="272" fontId="2" fillId="0" borderId="0" applyFont="0" applyFill="0" applyBorder="0" applyProtection="0">
      <alignment horizontal="right"/>
    </xf>
    <xf numFmtId="225" fontId="104" fillId="0" borderId="9" applyFont="0" applyBorder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5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7" fontId="43" fillId="0" borderId="0" applyFont="0" applyFill="0" applyBorder="0" applyAlignment="0" applyProtection="0">
      <alignment vertical="center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3" fontId="108" fillId="0" borderId="23" applyFill="0" applyBorder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8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9" fontId="115" fillId="17" borderId="24" applyAlignment="0">
      <protection locked="0"/>
    </xf>
    <xf numFmtId="280" fontId="115" fillId="17" borderId="24" applyAlignment="0">
      <protection locked="0"/>
    </xf>
    <xf numFmtId="280" fontId="69" fillId="0" borderId="0" applyFill="0" applyBorder="0" applyAlignment="0" applyProtection="0"/>
    <xf numFmtId="279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1" fontId="117" fillId="0" borderId="0" applyNumberFormat="0" applyFont="0" applyFill="0" applyBorder="0" applyProtection="0"/>
    <xf numFmtId="172" fontId="118" fillId="0" borderId="0" applyFill="0" applyBorder="0">
      <alignment horizontal="left"/>
    </xf>
    <xf numFmtId="282" fontId="119" fillId="0" borderId="0">
      <alignment horizontal="right"/>
    </xf>
    <xf numFmtId="283" fontId="98" fillId="0" borderId="0" applyFont="0" applyFill="0" applyBorder="0" applyAlignment="0" applyProtection="0"/>
    <xf numFmtId="284" fontId="2" fillId="0" borderId="0" applyFont="0" applyFill="0" applyBorder="0" applyAlignment="0" applyProtection="0">
      <alignment horizontal="center"/>
    </xf>
    <xf numFmtId="285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50" fontId="67" fillId="0" borderId="0" applyFill="0" applyBorder="0"/>
    <xf numFmtId="0" fontId="18" fillId="0" borderId="0" applyFont="0" applyFill="0" applyBorder="0" applyAlignment="0" applyProtection="0"/>
    <xf numFmtId="172" fontId="67" fillId="0" borderId="11" applyFill="0" applyBorder="0"/>
    <xf numFmtId="252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6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3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7" fontId="80" fillId="12" borderId="0" applyFont="0" applyFill="0" applyBorder="0" applyAlignment="0" applyProtection="0">
      <alignment vertical="top"/>
    </xf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89" fontId="30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291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1" fontId="43" fillId="0" borderId="0" applyFont="0" applyFill="0" applyBorder="0" applyAlignment="0" applyProtection="0"/>
    <xf numFmtId="292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0" fontId="45" fillId="0" borderId="0" applyFont="0" applyFill="0" applyBorder="0" applyAlignment="0" applyProtection="0"/>
    <xf numFmtId="293" fontId="48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00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1" fontId="162" fillId="0" borderId="0"/>
    <xf numFmtId="0" fontId="162" fillId="0" borderId="0"/>
    <xf numFmtId="301" fontId="162" fillId="0" borderId="0"/>
    <xf numFmtId="301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9" fillId="0" borderId="0" applyFont="0" applyFill="0" applyBorder="0" applyAlignment="0" applyProtection="0"/>
    <xf numFmtId="308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9" fontId="43" fillId="0" borderId="0" applyFont="0" applyFill="0" applyBorder="0" applyAlignment="0" applyProtection="0"/>
    <xf numFmtId="179" fontId="14" fillId="0" borderId="0">
      <protection locked="0"/>
    </xf>
    <xf numFmtId="310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1" fontId="43" fillId="0" borderId="0" applyFont="0" applyFill="0" applyBorder="0" applyAlignment="0" applyProtection="0"/>
    <xf numFmtId="179" fontId="14" fillId="0" borderId="0">
      <protection locked="0"/>
    </xf>
    <xf numFmtId="312" fontId="166" fillId="0" borderId="0" applyFont="0" applyFill="0" applyBorder="0" applyAlignment="0" applyProtection="0"/>
    <xf numFmtId="253" fontId="67" fillId="0" borderId="0" applyFill="0" applyBorder="0"/>
    <xf numFmtId="309" fontId="43" fillId="0" borderId="0" applyFont="0" applyFill="0" applyBorder="0" applyAlignment="0" applyProtection="0"/>
    <xf numFmtId="311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2" fontId="77" fillId="0" borderId="0" applyFont="0" applyFill="0" applyBorder="0" applyAlignment="0" applyProtection="0"/>
    <xf numFmtId="169" fontId="77" fillId="0" borderId="0" applyFont="0" applyFill="0" applyBorder="0" applyAlignment="0" applyProtection="0"/>
    <xf numFmtId="313" fontId="75" fillId="0" borderId="0" applyFont="0" applyFill="0" applyBorder="0" applyAlignment="0" applyProtection="0"/>
    <xf numFmtId="314" fontId="84" fillId="0" borderId="0" applyFont="0" applyFill="0" applyBorder="0" applyAlignment="0" applyProtection="0"/>
    <xf numFmtId="315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7" fontId="20" fillId="0" borderId="0" applyFont="0" applyFill="0" applyBorder="0" applyAlignment="0" applyProtection="0"/>
    <xf numFmtId="318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9" fontId="86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1" fontId="84" fillId="0" borderId="0" applyFont="0" applyFill="0" applyBorder="0" applyAlignment="0" applyProtection="0"/>
    <xf numFmtId="10" fontId="171" fillId="0" borderId="0"/>
    <xf numFmtId="322" fontId="86" fillId="0" borderId="0" applyFont="0" applyFill="0" applyBorder="0" applyAlignment="0" applyProtection="0"/>
    <xf numFmtId="323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6" fontId="82" fillId="0" borderId="0" applyFont="0" applyFill="0" applyBorder="0" applyAlignment="0" applyProtection="0"/>
    <xf numFmtId="286" fontId="87" fillId="0" borderId="0" applyFont="0" applyFill="0" applyBorder="0" applyAlignment="0" applyProtection="0"/>
    <xf numFmtId="286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4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50" fontId="67" fillId="0" borderId="0" applyFill="0" applyBorder="0"/>
    <xf numFmtId="171" fontId="2" fillId="0" borderId="0" applyFont="0" applyFill="0" applyBorder="0" applyAlignment="0" applyProtection="0"/>
    <xf numFmtId="37" fontId="173" fillId="7" borderId="25"/>
    <xf numFmtId="325" fontId="7" fillId="0" borderId="0"/>
    <xf numFmtId="326" fontId="7" fillId="0" borderId="0"/>
    <xf numFmtId="37" fontId="173" fillId="7" borderId="25"/>
    <xf numFmtId="13" fontId="2" fillId="0" borderId="0" applyFont="0" applyFill="0" applyProtection="0"/>
    <xf numFmtId="286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7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8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9" fontId="107" fillId="22" borderId="0">
      <protection locked="0"/>
    </xf>
    <xf numFmtId="38" fontId="48" fillId="0" borderId="0" applyFont="0" applyFill="0" applyBorder="0" applyAlignment="0" applyProtection="0"/>
    <xf numFmtId="24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30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5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2" fontId="31" fillId="0" borderId="0"/>
    <xf numFmtId="0" fontId="7" fillId="0" borderId="0"/>
    <xf numFmtId="172" fontId="31" fillId="0" borderId="0"/>
    <xf numFmtId="172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5" fontId="2" fillId="0" borderId="0" applyFont="0" applyFill="0" applyBorder="0" applyAlignment="0" applyProtection="0"/>
    <xf numFmtId="0" fontId="92" fillId="0" borderId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5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37" fillId="0" borderId="0" applyFill="0" applyBorder="0" applyAlignment="0"/>
    <xf numFmtId="336" fontId="72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5" fontId="37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335" fontId="71" fillId="0" borderId="0" applyFill="0" applyBorder="0" applyAlignment="0"/>
    <xf numFmtId="0" fontId="20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37" fillId="0" borderId="0" applyFill="0" applyBorder="0" applyAlignment="0"/>
    <xf numFmtId="339" fontId="72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40" fontId="37" fillId="0" borderId="0" applyFill="0" applyBorder="0" applyAlignment="0"/>
    <xf numFmtId="340" fontId="37" fillId="0" borderId="0" applyFill="0" applyBorder="0" applyAlignment="0"/>
    <xf numFmtId="338" fontId="37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338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5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341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1" fontId="213" fillId="65" borderId="2" applyAlignment="0">
      <alignment horizontal="left" indent="1"/>
      <protection hidden="1"/>
    </xf>
    <xf numFmtId="342" fontId="214" fillId="27" borderId="0" applyAlignment="0">
      <alignment horizontal="left" indent="2"/>
      <protection hidden="1"/>
    </xf>
    <xf numFmtId="341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3" fontId="2" fillId="0" borderId="0" applyFont="0" applyFill="0" applyBorder="0" applyAlignment="0" applyProtection="0"/>
    <xf numFmtId="293" fontId="217" fillId="0" borderId="0" applyFont="0" applyFill="0" applyBorder="0" applyAlignment="0" applyProtection="0"/>
    <xf numFmtId="344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5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346" fontId="217" fillId="0" borderId="0" applyFont="0" applyFill="0" applyBorder="0" applyAlignment="0" applyProtection="0"/>
    <xf numFmtId="347" fontId="43" fillId="0" borderId="0" applyFont="0" applyFill="0" applyBorder="0" applyAlignment="0" applyProtection="0"/>
    <xf numFmtId="348" fontId="217" fillId="0" borderId="0" applyFont="0" applyFill="0" applyBorder="0" applyAlignment="0" applyProtection="0"/>
    <xf numFmtId="171" fontId="2" fillId="0" borderId="0" applyFont="0" applyFill="0" applyBorder="0" applyAlignment="0" applyProtection="0"/>
    <xf numFmtId="349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50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1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6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351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5" fontId="239" fillId="0" borderId="0" applyFont="0" applyFill="0" applyBorder="0" applyAlignment="0" applyProtection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353" fontId="2" fillId="0" borderId="0" applyFont="0" applyFill="0" applyBorder="0" applyAlignment="0" applyProtection="0"/>
    <xf numFmtId="0" fontId="37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4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4" fontId="241" fillId="0" borderId="50" applyFont="0" applyFill="0" applyBorder="0" applyAlignment="0" applyProtection="0">
      <alignment horizontal="center" vertical="center" wrapText="1"/>
    </xf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54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5" fontId="90" fillId="0" borderId="0" applyFont="0" applyFill="0" applyBorder="0" applyAlignment="0" applyProtection="0"/>
    <xf numFmtId="172" fontId="82" fillId="0" borderId="0" applyFont="0" applyFill="0" applyBorder="0" applyAlignment="0" applyProtection="0"/>
    <xf numFmtId="25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37" fillId="0" borderId="0" applyFont="0" applyFill="0" applyBorder="0" applyAlignment="0" applyProtection="0"/>
    <xf numFmtId="171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7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9" fillId="0" borderId="0" applyFont="0" applyFill="0" applyBorder="0" applyAlignment="0" applyProtection="0"/>
    <xf numFmtId="358" fontId="9" fillId="0" borderId="0" applyFont="0" applyFill="0" applyBorder="0" applyAlignment="0" applyProtection="0"/>
    <xf numFmtId="17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0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5" fillId="0" borderId="0">
      <protection locked="0"/>
    </xf>
    <xf numFmtId="170" fontId="36" fillId="0" borderId="0">
      <protection locked="0"/>
    </xf>
    <xf numFmtId="214" fontId="35" fillId="0" borderId="0">
      <protection locked="0"/>
    </xf>
    <xf numFmtId="170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0" fontId="36" fillId="0" borderId="0">
      <protection locked="0"/>
    </xf>
    <xf numFmtId="170" fontId="36" fillId="0" borderId="0">
      <protection locked="0"/>
    </xf>
    <xf numFmtId="170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9" fontId="246" fillId="0" borderId="0" applyFont="0" applyFill="0" applyBorder="0" applyAlignment="0" applyProtection="0"/>
    <xf numFmtId="0" fontId="247" fillId="0" borderId="0"/>
    <xf numFmtId="250" fontId="20" fillId="0" borderId="0" applyFont="0" applyFill="0" applyBorder="0" applyAlignment="0" applyProtection="0"/>
    <xf numFmtId="0" fontId="28" fillId="0" borderId="0"/>
  </cellStyleXfs>
  <cellXfs count="121">
    <xf numFmtId="0" fontId="0" fillId="0" borderId="0" xfId="0"/>
    <xf numFmtId="0" fontId="3" fillId="5" borderId="0" xfId="0" applyFont="1" applyFill="1" applyAlignment="1"/>
    <xf numFmtId="0" fontId="3" fillId="5" borderId="0" xfId="0" applyFont="1" applyFill="1"/>
    <xf numFmtId="0" fontId="38" fillId="5" borderId="0" xfId="0" applyFont="1" applyFill="1"/>
    <xf numFmtId="14" fontId="249" fillId="5" borderId="0" xfId="0" applyNumberFormat="1" applyFont="1" applyFill="1" applyAlignment="1"/>
    <xf numFmtId="0" fontId="249" fillId="5" borderId="5" xfId="0" applyFont="1" applyFill="1" applyBorder="1" applyAlignment="1"/>
    <xf numFmtId="0" fontId="38" fillId="5" borderId="5" xfId="0" applyFont="1" applyFill="1" applyBorder="1"/>
    <xf numFmtId="0" fontId="249" fillId="5" borderId="0" xfId="0" applyFont="1" applyFill="1" applyAlignment="1"/>
    <xf numFmtId="0" fontId="38" fillId="5" borderId="51" xfId="0" applyFont="1" applyFill="1" applyBorder="1" applyAlignment="1">
      <alignment wrapText="1"/>
    </xf>
    <xf numFmtId="0" fontId="250" fillId="5" borderId="51" xfId="0" applyFont="1" applyFill="1" applyBorder="1" applyAlignment="1">
      <alignment horizont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0" fontId="38" fillId="5" borderId="51" xfId="0" applyFont="1" applyFill="1" applyBorder="1" applyAlignment="1">
      <alignment horizontal="center" wrapText="1"/>
    </xf>
    <xf numFmtId="0" fontId="251" fillId="5" borderId="0" xfId="0" applyFont="1" applyFill="1" applyBorder="1" applyAlignment="1">
      <alignment wrapText="1"/>
    </xf>
    <xf numFmtId="0" fontId="250" fillId="5" borderId="0" xfId="0" applyFont="1" applyFill="1" applyBorder="1" applyAlignment="1">
      <alignment horizontal="center" wrapText="1"/>
    </xf>
    <xf numFmtId="0" fontId="38" fillId="5" borderId="0" xfId="0" applyFont="1" applyFill="1" applyBorder="1" applyAlignment="1">
      <alignment wrapText="1"/>
    </xf>
    <xf numFmtId="0" fontId="38" fillId="5" borderId="0" xfId="0" applyFont="1" applyFill="1" applyBorder="1" applyAlignment="1">
      <alignment horizontal="center" wrapText="1"/>
    </xf>
    <xf numFmtId="0" fontId="251" fillId="5" borderId="0" xfId="0" applyFont="1" applyFill="1" applyAlignment="1">
      <alignment wrapText="1"/>
    </xf>
    <xf numFmtId="0" fontId="250" fillId="5" borderId="0" xfId="0" applyFont="1" applyFill="1" applyAlignment="1">
      <alignment horizontal="center" wrapText="1"/>
    </xf>
    <xf numFmtId="0" fontId="251" fillId="5" borderId="52" xfId="0" applyFont="1" applyFill="1" applyBorder="1" applyAlignment="1">
      <alignment wrapText="1"/>
    </xf>
    <xf numFmtId="0" fontId="250" fillId="5" borderId="52" xfId="0" applyFont="1" applyFill="1" applyBorder="1" applyAlignment="1">
      <alignment horizontal="center" wrapText="1"/>
    </xf>
    <xf numFmtId="0" fontId="38" fillId="5" borderId="0" xfId="0" applyFont="1" applyFill="1" applyAlignment="1"/>
    <xf numFmtId="174" fontId="38" fillId="5" borderId="0" xfId="0" applyNumberFormat="1" applyFont="1" applyFill="1"/>
    <xf numFmtId="0" fontId="250" fillId="5" borderId="52" xfId="0" applyFont="1" applyFill="1" applyBorder="1"/>
    <xf numFmtId="0" fontId="253" fillId="5" borderId="0" xfId="0" applyFont="1" applyFill="1"/>
    <xf numFmtId="43" fontId="38" fillId="5" borderId="0" xfId="0" applyNumberFormat="1" applyFont="1" applyFill="1"/>
    <xf numFmtId="14" fontId="38" fillId="5" borderId="5" xfId="0" applyNumberFormat="1" applyFont="1" applyFill="1" applyBorder="1" applyAlignment="1"/>
    <xf numFmtId="14" fontId="249" fillId="5" borderId="5" xfId="0" applyNumberFormat="1" applyFont="1" applyFill="1" applyBorder="1" applyAlignment="1"/>
    <xf numFmtId="0" fontId="253" fillId="5" borderId="0" xfId="0" applyFont="1" applyFill="1" applyAlignment="1"/>
    <xf numFmtId="283" fontId="38" fillId="5" borderId="0" xfId="0" applyNumberFormat="1" applyFont="1" applyFill="1" applyAlignment="1">
      <alignment wrapText="1"/>
    </xf>
    <xf numFmtId="174" fontId="38" fillId="5" borderId="0" xfId="0" applyNumberFormat="1" applyFont="1" applyFill="1" applyAlignment="1">
      <alignment wrapText="1"/>
    </xf>
    <xf numFmtId="0" fontId="250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4" fontId="38" fillId="5" borderId="52" xfId="0" applyNumberFormat="1" applyFont="1" applyFill="1" applyBorder="1" applyAlignment="1">
      <alignment wrapText="1"/>
    </xf>
    <xf numFmtId="0" fontId="250" fillId="5" borderId="0" xfId="0" applyFont="1" applyFill="1" applyAlignment="1">
      <alignment wrapText="1"/>
    </xf>
    <xf numFmtId="174" fontId="38" fillId="5" borderId="0" xfId="0" applyNumberFormat="1" applyFont="1" applyFill="1" applyBorder="1" applyAlignment="1">
      <alignment wrapText="1"/>
    </xf>
    <xf numFmtId="174" fontId="250" fillId="5" borderId="52" xfId="0" applyNumberFormat="1" applyFont="1" applyFill="1" applyBorder="1" applyAlignment="1">
      <alignment wrapText="1"/>
    </xf>
    <xf numFmtId="174" fontId="250" fillId="5" borderId="0" xfId="0" applyNumberFormat="1" applyFont="1" applyFill="1" applyBorder="1" applyAlignment="1">
      <alignment wrapText="1"/>
    </xf>
    <xf numFmtId="0" fontId="38" fillId="5" borderId="53" xfId="0" applyFont="1" applyFill="1" applyBorder="1" applyAlignment="1">
      <alignment horizontal="center"/>
    </xf>
    <xf numFmtId="174" fontId="38" fillId="5" borderId="53" xfId="0" applyNumberFormat="1" applyFont="1" applyFill="1" applyBorder="1" applyAlignment="1">
      <alignment wrapText="1"/>
    </xf>
    <xf numFmtId="0" fontId="250" fillId="5" borderId="51" xfId="0" applyFont="1" applyFill="1" applyBorder="1" applyAlignment="1"/>
    <xf numFmtId="0" fontId="250" fillId="5" borderId="51" xfId="0" applyFont="1" applyFill="1" applyBorder="1" applyAlignment="1">
      <alignment horizontal="center" vertical="center"/>
    </xf>
    <xf numFmtId="37" fontId="38" fillId="5" borderId="0" xfId="5178" applyNumberFormat="1" applyFont="1" applyFill="1"/>
    <xf numFmtId="14" fontId="253" fillId="5" borderId="0" xfId="0" applyNumberFormat="1" applyFont="1" applyFill="1" applyAlignment="1"/>
    <xf numFmtId="0" fontId="253" fillId="5" borderId="5" xfId="0" applyFont="1" applyFill="1" applyBorder="1" applyAlignment="1"/>
    <xf numFmtId="37" fontId="38" fillId="5" borderId="0" xfId="5178" applyNumberFormat="1" applyFont="1" applyFill="1" applyAlignment="1"/>
    <xf numFmtId="0" fontId="38" fillId="5" borderId="0" xfId="0" applyFont="1" applyFill="1" applyAlignment="1">
      <alignment horizontal="left" wrapText="1" indent="1"/>
    </xf>
    <xf numFmtId="0" fontId="250" fillId="5" borderId="53" xfId="0" applyFont="1" applyFill="1" applyBorder="1" applyAlignment="1">
      <alignment wrapText="1"/>
    </xf>
    <xf numFmtId="0" fontId="250" fillId="5" borderId="53" xfId="0" applyFont="1" applyFill="1" applyBorder="1" applyAlignment="1">
      <alignment horizontal="center" wrapText="1"/>
    </xf>
    <xf numFmtId="0" fontId="251" fillId="5" borderId="52" xfId="0" applyFont="1" applyFill="1" applyBorder="1" applyAlignment="1">
      <alignment horizontal="center" wrapText="1"/>
    </xf>
    <xf numFmtId="0" fontId="252" fillId="5" borderId="0" xfId="0" applyFont="1" applyFill="1" applyAlignment="1">
      <alignment horizontal="center" wrapText="1"/>
    </xf>
    <xf numFmtId="172" fontId="38" fillId="5" borderId="0" xfId="0" applyNumberFormat="1" applyFont="1" applyFill="1"/>
    <xf numFmtId="0" fontId="250" fillId="5" borderId="0" xfId="0" applyFont="1" applyFill="1" applyAlignment="1"/>
    <xf numFmtId="14" fontId="249" fillId="5" borderId="0" xfId="0" applyNumberFormat="1" applyFont="1" applyFill="1" applyAlignment="1">
      <alignment horizontal="left"/>
    </xf>
    <xf numFmtId="0" fontId="250" fillId="5" borderId="51" xfId="0" applyFont="1" applyFill="1" applyBorder="1" applyAlignment="1">
      <alignment horizontal="center" vertical="center" wrapText="1"/>
    </xf>
    <xf numFmtId="0" fontId="253" fillId="5" borderId="0" xfId="0" applyFont="1" applyFill="1" applyBorder="1" applyAlignment="1">
      <alignment wrapText="1"/>
    </xf>
    <xf numFmtId="0" fontId="250" fillId="5" borderId="0" xfId="0" applyFont="1" applyFill="1" applyBorder="1" applyAlignment="1">
      <alignment horizontal="center" vertical="top"/>
    </xf>
    <xf numFmtId="0" fontId="250" fillId="5" borderId="0" xfId="0" applyFont="1" applyFill="1" applyBorder="1" applyAlignment="1">
      <alignment horizontal="center" vertical="top" wrapText="1"/>
    </xf>
    <xf numFmtId="174" fontId="250" fillId="5" borderId="52" xfId="0" applyNumberFormat="1" applyFont="1" applyFill="1" applyBorder="1" applyAlignment="1"/>
    <xf numFmtId="174" fontId="250" fillId="5" borderId="0" xfId="0" applyNumberFormat="1" applyFont="1" applyFill="1" applyBorder="1" applyAlignment="1"/>
    <xf numFmtId="174" fontId="38" fillId="5" borderId="0" xfId="0" applyNumberFormat="1" applyFont="1" applyFill="1" applyBorder="1" applyAlignment="1"/>
    <xf numFmtId="174" fontId="38" fillId="5" borderId="0" xfId="0" applyNumberFormat="1" applyFont="1" applyFill="1" applyBorder="1" applyAlignment="1">
      <alignment vertical="top"/>
    </xf>
    <xf numFmtId="174" fontId="38" fillId="5" borderId="51" xfId="0" applyNumberFormat="1" applyFont="1" applyFill="1" applyBorder="1" applyAlignment="1"/>
    <xf numFmtId="37" fontId="248" fillId="5" borderId="0" xfId="5178" applyNumberFormat="1" applyFont="1" applyFill="1"/>
    <xf numFmtId="0" fontId="254" fillId="5" borderId="0" xfId="0" applyFont="1" applyFill="1"/>
    <xf numFmtId="0" fontId="255" fillId="5" borderId="0" xfId="0" applyFont="1" applyFill="1"/>
    <xf numFmtId="0" fontId="38" fillId="5" borderId="0" xfId="0" applyFont="1" applyFill="1" applyAlignment="1">
      <alignment horizontal="left" vertical="top" wrapText="1" indent="1"/>
    </xf>
    <xf numFmtId="174" fontId="38" fillId="5" borderId="0" xfId="0" applyNumberFormat="1" applyFont="1" applyFill="1" applyBorder="1" applyAlignment="1">
      <alignment horizontal="right" vertical="top" wrapText="1"/>
    </xf>
    <xf numFmtId="0" fontId="38" fillId="5" borderId="51" xfId="0" applyFont="1" applyFill="1" applyBorder="1" applyAlignment="1">
      <alignment horizontal="left" vertical="top" wrapText="1" indent="1"/>
    </xf>
    <xf numFmtId="174" fontId="38" fillId="5" borderId="51" xfId="0" applyNumberFormat="1" applyFont="1" applyFill="1" applyBorder="1" applyAlignment="1">
      <alignment horizontal="right" vertical="top" wrapText="1"/>
    </xf>
    <xf numFmtId="0" fontId="251" fillId="5" borderId="0" xfId="0" applyFont="1" applyFill="1" applyBorder="1" applyAlignment="1">
      <alignment vertical="top" wrapText="1"/>
    </xf>
    <xf numFmtId="174" fontId="250" fillId="5" borderId="0" xfId="0" applyNumberFormat="1" applyFont="1" applyFill="1" applyBorder="1" applyAlignment="1">
      <alignment horizontal="right" vertical="top" wrapText="1"/>
    </xf>
    <xf numFmtId="0" fontId="38" fillId="5" borderId="0" xfId="0" applyFont="1" applyFill="1" applyBorder="1" applyAlignment="1">
      <alignment horizontal="left" vertical="top" wrapText="1" indent="1"/>
    </xf>
    <xf numFmtId="37" fontId="38" fillId="5" borderId="51" xfId="5178" applyNumberFormat="1" applyFont="1" applyFill="1" applyBorder="1" applyAlignment="1">
      <alignment horizontal="left" vertical="top" indent="1"/>
    </xf>
    <xf numFmtId="0" fontId="251" fillId="5" borderId="0" xfId="0" applyFont="1" applyFill="1" applyAlignment="1">
      <alignment vertical="top" wrapText="1"/>
    </xf>
    <xf numFmtId="174" fontId="250" fillId="5" borderId="0" xfId="0" applyNumberFormat="1" applyFont="1" applyFill="1" applyAlignment="1">
      <alignment horizontal="right" vertical="top" wrapText="1"/>
    </xf>
    <xf numFmtId="0" fontId="251" fillId="5" borderId="52" xfId="0" applyFont="1" applyFill="1" applyBorder="1" applyAlignment="1">
      <alignment vertical="top" wrapText="1"/>
    </xf>
    <xf numFmtId="174" fontId="250" fillId="5" borderId="52" xfId="0" applyNumberFormat="1" applyFont="1" applyFill="1" applyBorder="1" applyAlignment="1">
      <alignment horizontal="right" vertical="top" wrapText="1"/>
    </xf>
    <xf numFmtId="0" fontId="252" fillId="5" borderId="0" xfId="0" applyFont="1" applyFill="1" applyBorder="1" applyAlignment="1">
      <alignment horizontal="left" vertical="top" wrapText="1" indent="1"/>
    </xf>
    <xf numFmtId="174" fontId="250" fillId="5" borderId="52" xfId="0" applyNumberFormat="1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left" vertical="top" indent="1"/>
    </xf>
    <xf numFmtId="174" fontId="38" fillId="5" borderId="0" xfId="0" applyNumberFormat="1" applyFont="1" applyFill="1" applyAlignment="1">
      <alignment vertical="top"/>
    </xf>
    <xf numFmtId="0" fontId="250" fillId="5" borderId="52" xfId="0" applyFont="1" applyFill="1" applyBorder="1" applyAlignment="1">
      <alignment vertical="top"/>
    </xf>
    <xf numFmtId="0" fontId="38" fillId="5" borderId="0" xfId="0" applyFont="1" applyFill="1" applyBorder="1" applyAlignment="1">
      <alignment horizontal="left" wrapText="1" indent="1"/>
    </xf>
    <xf numFmtId="0" fontId="38" fillId="5" borderId="52" xfId="0" applyFont="1" applyFill="1" applyBorder="1" applyAlignment="1">
      <alignment wrapText="1"/>
    </xf>
    <xf numFmtId="0" fontId="38" fillId="5" borderId="53" xfId="0" applyFont="1" applyFill="1" applyBorder="1" applyAlignment="1">
      <alignment horizontal="left" indent="1"/>
    </xf>
    <xf numFmtId="0" fontId="38" fillId="5" borderId="0" xfId="0" applyFont="1" applyFill="1" applyAlignment="1">
      <alignment horizontal="left" wrapText="1" indent="2"/>
    </xf>
    <xf numFmtId="14" fontId="250" fillId="5" borderId="51" xfId="0" applyNumberFormat="1" applyFont="1" applyFill="1" applyBorder="1" applyAlignment="1">
      <alignment horizontal="center" vertical="center" wrapText="1"/>
    </xf>
    <xf numFmtId="174" fontId="38" fillId="5" borderId="1" xfId="0" applyNumberFormat="1" applyFont="1" applyFill="1" applyBorder="1" applyAlignment="1"/>
    <xf numFmtId="0" fontId="3" fillId="5" borderId="0" xfId="0" applyFont="1" applyFill="1" applyBorder="1" applyAlignment="1"/>
    <xf numFmtId="360" fontId="250" fillId="5" borderId="52" xfId="0" applyNumberFormat="1" applyFont="1" applyFill="1" applyBorder="1" applyAlignment="1">
      <alignment vertical="top"/>
    </xf>
    <xf numFmtId="360" fontId="250" fillId="5" borderId="51" xfId="0" applyNumberFormat="1" applyFont="1" applyFill="1" applyBorder="1" applyAlignment="1">
      <alignment wrapText="1"/>
    </xf>
    <xf numFmtId="14" fontId="250" fillId="5" borderId="0" xfId="0" applyNumberFormat="1" applyFont="1" applyFill="1" applyAlignment="1"/>
    <xf numFmtId="0" fontId="251" fillId="5" borderId="0" xfId="0" applyFont="1" applyFill="1" applyBorder="1" applyAlignment="1">
      <alignment horizontal="center" wrapText="1"/>
    </xf>
    <xf numFmtId="174" fontId="38" fillId="0" borderId="0" xfId="0" applyNumberFormat="1" applyFont="1" applyFill="1" applyAlignment="1">
      <alignment wrapText="1"/>
    </xf>
    <xf numFmtId="174" fontId="38" fillId="0" borderId="0" xfId="0" applyNumberFormat="1" applyFont="1" applyFill="1" applyBorder="1" applyAlignment="1">
      <alignment wrapText="1"/>
    </xf>
    <xf numFmtId="174" fontId="38" fillId="0" borderId="52" xfId="0" applyNumberFormat="1" applyFont="1" applyFill="1" applyBorder="1" applyAlignment="1">
      <alignment wrapText="1"/>
    </xf>
    <xf numFmtId="174" fontId="250" fillId="0" borderId="52" xfId="0" applyNumberFormat="1" applyFont="1" applyFill="1" applyBorder="1" applyAlignment="1">
      <alignment wrapText="1"/>
    </xf>
    <xf numFmtId="174" fontId="250" fillId="0" borderId="0" xfId="0" applyNumberFormat="1" applyFont="1" applyFill="1" applyBorder="1" applyAlignment="1">
      <alignment wrapText="1"/>
    </xf>
    <xf numFmtId="0" fontId="38" fillId="0" borderId="0" xfId="0" applyFont="1" applyFill="1" applyAlignment="1">
      <alignment horizontal="left" wrapText="1" indent="1"/>
    </xf>
    <xf numFmtId="0" fontId="38" fillId="0" borderId="0" xfId="0" applyFont="1" applyFill="1" applyAlignment="1">
      <alignment horizontal="center" wrapText="1"/>
    </xf>
    <xf numFmtId="37" fontId="38" fillId="0" borderId="0" xfId="5178" applyNumberFormat="1" applyFont="1" applyFill="1"/>
    <xf numFmtId="14" fontId="253" fillId="0" borderId="0" xfId="0" applyNumberFormat="1" applyFont="1" applyFill="1" applyAlignment="1"/>
    <xf numFmtId="0" fontId="38" fillId="0" borderId="5" xfId="0" applyFont="1" applyFill="1" applyBorder="1"/>
    <xf numFmtId="14" fontId="250" fillId="0" borderId="51" xfId="0" applyNumberFormat="1" applyFont="1" applyFill="1" applyBorder="1" applyAlignment="1">
      <alignment horizontal="center" vertical="center" wrapText="1"/>
    </xf>
    <xf numFmtId="174" fontId="250" fillId="0" borderId="0" xfId="0" applyNumberFormat="1" applyFont="1" applyFill="1" applyAlignment="1">
      <alignment horizontal="right" wrapText="1"/>
    </xf>
    <xf numFmtId="174" fontId="250" fillId="0" borderId="53" xfId="0" applyNumberFormat="1" applyFont="1" applyFill="1" applyBorder="1" applyAlignment="1">
      <alignment vertical="top" wrapText="1"/>
    </xf>
    <xf numFmtId="174" fontId="250" fillId="0" borderId="52" xfId="0" applyNumberFormat="1" applyFont="1" applyFill="1" applyBorder="1" applyAlignment="1">
      <alignment vertical="top" wrapText="1"/>
    </xf>
    <xf numFmtId="174" fontId="38" fillId="0" borderId="0" xfId="0" applyNumberFormat="1" applyFont="1" applyFill="1" applyAlignment="1">
      <alignment vertical="top" wrapText="1"/>
    </xf>
    <xf numFmtId="174" fontId="258" fillId="0" borderId="0" xfId="0" applyNumberFormat="1" applyFont="1" applyFill="1" applyAlignment="1">
      <alignment vertical="top" wrapText="1"/>
    </xf>
    <xf numFmtId="174" fontId="258" fillId="0" borderId="0" xfId="0" applyNumberFormat="1" applyFont="1" applyFill="1" applyAlignment="1">
      <alignment wrapText="1"/>
    </xf>
    <xf numFmtId="174" fontId="250" fillId="0" borderId="0" xfId="0" applyNumberFormat="1" applyFont="1" applyFill="1" applyAlignment="1">
      <alignment wrapText="1"/>
    </xf>
    <xf numFmtId="174" fontId="38" fillId="0" borderId="0" xfId="0" applyNumberFormat="1" applyFont="1" applyFill="1" applyBorder="1" applyAlignment="1">
      <alignment horizontal="center" wrapText="1"/>
    </xf>
    <xf numFmtId="0" fontId="38" fillId="0" borderId="0" xfId="0" applyFont="1" applyFill="1"/>
    <xf numFmtId="0" fontId="255" fillId="0" borderId="0" xfId="0" applyFont="1" applyFill="1"/>
    <xf numFmtId="174" fontId="250" fillId="5" borderId="53" xfId="0" applyNumberFormat="1" applyFont="1" applyFill="1" applyBorder="1" applyAlignment="1">
      <alignment vertical="top" wrapText="1"/>
    </xf>
    <xf numFmtId="174" fontId="250" fillId="5" borderId="52" xfId="0" applyNumberFormat="1" applyFont="1" applyFill="1" applyBorder="1" applyAlignment="1">
      <alignment vertical="top" wrapText="1"/>
    </xf>
    <xf numFmtId="174" fontId="38" fillId="5" borderId="0" xfId="0" applyNumberFormat="1" applyFont="1" applyFill="1" applyAlignment="1">
      <alignment vertical="top" wrapText="1"/>
    </xf>
    <xf numFmtId="174" fontId="250" fillId="5" borderId="0" xfId="0" applyNumberFormat="1" applyFont="1" applyFill="1" applyAlignment="1">
      <alignment wrapText="1"/>
    </xf>
    <xf numFmtId="174" fontId="38" fillId="5" borderId="0" xfId="0" applyNumberFormat="1" applyFont="1" applyFill="1" applyBorder="1" applyAlignment="1">
      <alignment horizontal="center" wrapText="1"/>
    </xf>
    <xf numFmtId="174" fontId="255" fillId="0" borderId="0" xfId="0" applyNumberFormat="1" applyFont="1" applyFill="1" applyBorder="1" applyAlignment="1">
      <alignment wrapText="1"/>
    </xf>
  </cellXfs>
  <cellStyles count="11909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84" Type="http://schemas.openxmlformats.org/officeDocument/2006/relationships/externalLink" Target="externalLinks/externalLink79.xml"/><Relationship Id="rId89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externalLink" Target="externalLinks/externalLink69.xml"/><Relationship Id="rId79" Type="http://schemas.openxmlformats.org/officeDocument/2006/relationships/externalLink" Target="externalLinks/externalLink74.xml"/><Relationship Id="rId87" Type="http://schemas.openxmlformats.org/officeDocument/2006/relationships/externalLink" Target="externalLinks/externalLink82.xml"/><Relationship Id="rId102" Type="http://schemas.openxmlformats.org/officeDocument/2006/relationships/externalLink" Target="externalLinks/externalLink97.xml"/><Relationship Id="rId110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82" Type="http://schemas.openxmlformats.org/officeDocument/2006/relationships/externalLink" Target="externalLinks/externalLink77.xml"/><Relationship Id="rId90" Type="http://schemas.openxmlformats.org/officeDocument/2006/relationships/externalLink" Target="externalLinks/externalLink85.xml"/><Relationship Id="rId95" Type="http://schemas.openxmlformats.org/officeDocument/2006/relationships/externalLink" Target="externalLinks/externalLink90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externalLink" Target="externalLinks/externalLink72.xml"/><Relationship Id="rId100" Type="http://schemas.openxmlformats.org/officeDocument/2006/relationships/externalLink" Target="externalLinks/externalLink95.xml"/><Relationship Id="rId105" Type="http://schemas.openxmlformats.org/officeDocument/2006/relationships/externalLink" Target="externalLinks/externalLink100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5.xml"/><Relationship Id="rId85" Type="http://schemas.openxmlformats.org/officeDocument/2006/relationships/externalLink" Target="externalLinks/externalLink80.xml"/><Relationship Id="rId93" Type="http://schemas.openxmlformats.org/officeDocument/2006/relationships/externalLink" Target="externalLinks/externalLink88.xml"/><Relationship Id="rId98" Type="http://schemas.openxmlformats.org/officeDocument/2006/relationships/externalLink" Target="externalLinks/externalLink9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103" Type="http://schemas.openxmlformats.org/officeDocument/2006/relationships/externalLink" Target="externalLinks/externalLink98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externalLink" Target="externalLinks/externalLink70.xml"/><Relationship Id="rId83" Type="http://schemas.openxmlformats.org/officeDocument/2006/relationships/externalLink" Target="externalLinks/externalLink78.xml"/><Relationship Id="rId88" Type="http://schemas.openxmlformats.org/officeDocument/2006/relationships/externalLink" Target="externalLinks/externalLink83.xml"/><Relationship Id="rId91" Type="http://schemas.openxmlformats.org/officeDocument/2006/relationships/externalLink" Target="externalLinks/externalLink86.xml"/><Relationship Id="rId96" Type="http://schemas.openxmlformats.org/officeDocument/2006/relationships/externalLink" Target="externalLinks/externalLink9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6" Type="http://schemas.openxmlformats.org/officeDocument/2006/relationships/externalLink" Target="externalLinks/externalLink101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externalLink" Target="externalLinks/externalLink73.xml"/><Relationship Id="rId81" Type="http://schemas.openxmlformats.org/officeDocument/2006/relationships/externalLink" Target="externalLinks/externalLink76.xml"/><Relationship Id="rId86" Type="http://schemas.openxmlformats.org/officeDocument/2006/relationships/externalLink" Target="externalLinks/externalLink81.xml"/><Relationship Id="rId94" Type="http://schemas.openxmlformats.org/officeDocument/2006/relationships/externalLink" Target="externalLinks/externalLink89.xml"/><Relationship Id="rId99" Type="http://schemas.openxmlformats.org/officeDocument/2006/relationships/externalLink" Target="externalLinks/externalLink94.xml"/><Relationship Id="rId101" Type="http://schemas.openxmlformats.org/officeDocument/2006/relationships/externalLink" Target="externalLinks/externalLink9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76" Type="http://schemas.openxmlformats.org/officeDocument/2006/relationships/externalLink" Target="externalLinks/externalLink71.xml"/><Relationship Id="rId97" Type="http://schemas.openxmlformats.org/officeDocument/2006/relationships/externalLink" Target="externalLinks/externalLink92.xml"/><Relationship Id="rId104" Type="http://schemas.openxmlformats.org/officeDocument/2006/relationships/externalLink" Target="externalLinks/externalLink99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92" Type="http://schemas.openxmlformats.org/officeDocument/2006/relationships/externalLink" Target="externalLinks/externalLink8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D37"/>
  <sheetViews>
    <sheetView zoomScaleNormal="100" workbookViewId="0">
      <selection activeCell="G24" sqref="G24"/>
    </sheetView>
  </sheetViews>
  <sheetFormatPr defaultColWidth="9.140625" defaultRowHeight="12.75"/>
  <cols>
    <col min="1" max="1" width="57.7109375" style="65" customWidth="1"/>
    <col min="2" max="2" width="7.7109375" style="65" customWidth="1"/>
    <col min="3" max="3" width="10.28515625" style="65" customWidth="1"/>
    <col min="4" max="4" width="11.42578125" style="65" customWidth="1"/>
    <col min="5" max="16384" width="9.140625" style="2"/>
  </cols>
  <sheetData>
    <row r="1" spans="1:4">
      <c r="A1" s="52" t="s">
        <v>59</v>
      </c>
      <c r="B1" s="3"/>
      <c r="C1" s="3"/>
      <c r="D1" s="3"/>
    </row>
    <row r="2" spans="1:4">
      <c r="A2" s="52" t="s">
        <v>60</v>
      </c>
      <c r="B2" s="3"/>
      <c r="C2" s="3"/>
      <c r="D2" s="3"/>
    </row>
    <row r="3" spans="1:4">
      <c r="A3" s="92" t="s">
        <v>130</v>
      </c>
      <c r="B3" s="4"/>
      <c r="C3" s="4"/>
      <c r="D3" s="4"/>
    </row>
    <row r="4" spans="1:4" ht="13.5" thickBot="1">
      <c r="A4" s="5"/>
      <c r="B4" s="6"/>
      <c r="C4" s="6"/>
      <c r="D4" s="6"/>
    </row>
    <row r="5" spans="1:4">
      <c r="A5" s="7"/>
      <c r="B5" s="3"/>
      <c r="C5" s="3"/>
      <c r="D5" s="3"/>
    </row>
    <row r="6" spans="1:4" ht="25.5">
      <c r="A6" s="8" t="s">
        <v>1</v>
      </c>
      <c r="B6" s="9" t="s">
        <v>47</v>
      </c>
      <c r="C6" s="87" t="s">
        <v>131</v>
      </c>
      <c r="D6" s="104" t="s">
        <v>132</v>
      </c>
    </row>
    <row r="7" spans="1:4" ht="14.1" customHeight="1">
      <c r="A7" s="66" t="s">
        <v>54</v>
      </c>
      <c r="B7" s="11">
        <v>11</v>
      </c>
      <c r="C7" s="67">
        <v>48310426</v>
      </c>
      <c r="D7" s="67">
        <v>41137871</v>
      </c>
    </row>
    <row r="8" spans="1:4" ht="14.1" customHeight="1">
      <c r="A8" s="68" t="s">
        <v>61</v>
      </c>
      <c r="B8" s="12">
        <v>12</v>
      </c>
      <c r="C8" s="69">
        <v>-30184719</v>
      </c>
      <c r="D8" s="69">
        <v>-30480836</v>
      </c>
    </row>
    <row r="9" spans="1:4" ht="14.1" customHeight="1">
      <c r="A9" s="70" t="s">
        <v>62</v>
      </c>
      <c r="B9" s="14"/>
      <c r="C9" s="71">
        <f>C7+C8</f>
        <v>18125707</v>
      </c>
      <c r="D9" s="71">
        <f>D7+D8</f>
        <v>10657035</v>
      </c>
    </row>
    <row r="10" spans="1:4" ht="14.1" customHeight="1">
      <c r="A10" s="72" t="s">
        <v>63</v>
      </c>
      <c r="B10" s="16">
        <v>13</v>
      </c>
      <c r="C10" s="67">
        <v>-1215732</v>
      </c>
      <c r="D10" s="67">
        <v>-1374464</v>
      </c>
    </row>
    <row r="11" spans="1:4" ht="14.1" customHeight="1">
      <c r="A11" s="72" t="s">
        <v>24</v>
      </c>
      <c r="B11" s="16">
        <v>14</v>
      </c>
      <c r="C11" s="67">
        <v>-1598465</v>
      </c>
      <c r="D11" s="67">
        <v>-997412</v>
      </c>
    </row>
    <row r="12" spans="1:4" ht="24.75" customHeight="1">
      <c r="A12" s="72" t="s">
        <v>133</v>
      </c>
      <c r="B12" s="16"/>
      <c r="C12" s="67">
        <v>46884</v>
      </c>
      <c r="D12" s="67">
        <v>-113282</v>
      </c>
    </row>
    <row r="13" spans="1:4" ht="14.1" customHeight="1">
      <c r="A13" s="72" t="s">
        <v>101</v>
      </c>
      <c r="B13" s="16"/>
      <c r="C13" s="67">
        <v>-180690</v>
      </c>
      <c r="D13" s="67">
        <v>2518</v>
      </c>
    </row>
    <row r="14" spans="1:4" ht="14.1" customHeight="1">
      <c r="A14" s="72" t="s">
        <v>102</v>
      </c>
      <c r="B14" s="16">
        <v>15</v>
      </c>
      <c r="C14" s="67">
        <v>3547064</v>
      </c>
      <c r="D14" s="67">
        <v>2814015</v>
      </c>
    </row>
    <row r="15" spans="1:4" ht="14.1" customHeight="1">
      <c r="A15" s="68" t="s">
        <v>103</v>
      </c>
      <c r="B15" s="12">
        <v>15</v>
      </c>
      <c r="C15" s="69">
        <v>-3558220</v>
      </c>
      <c r="D15" s="69">
        <v>-4763093</v>
      </c>
    </row>
    <row r="16" spans="1:4" ht="14.1" customHeight="1">
      <c r="A16" s="70" t="s">
        <v>64</v>
      </c>
      <c r="B16" s="16"/>
      <c r="C16" s="71">
        <f>C9+C10+C11+C13+C14+C15+C12</f>
        <v>15166548</v>
      </c>
      <c r="D16" s="71">
        <f>D9+D10+D11+D13+D14+D15+D12</f>
        <v>6225317</v>
      </c>
    </row>
    <row r="17" spans="1:4" ht="14.1" customHeight="1">
      <c r="A17" s="72" t="s">
        <v>50</v>
      </c>
      <c r="B17" s="16">
        <v>16</v>
      </c>
      <c r="C17" s="67">
        <v>306597</v>
      </c>
      <c r="D17" s="67">
        <v>256581</v>
      </c>
    </row>
    <row r="18" spans="1:4" ht="14.1" customHeight="1">
      <c r="A18" s="72" t="s">
        <v>51</v>
      </c>
      <c r="B18" s="16">
        <v>17</v>
      </c>
      <c r="C18" s="67">
        <v>-879640</v>
      </c>
      <c r="D18" s="67">
        <v>-164101</v>
      </c>
    </row>
    <row r="19" spans="1:4" ht="14.1" customHeight="1">
      <c r="A19" s="73" t="s">
        <v>26</v>
      </c>
      <c r="B19" s="9"/>
      <c r="C19" s="69">
        <v>236062</v>
      </c>
      <c r="D19" s="69">
        <v>-69286</v>
      </c>
    </row>
    <row r="20" spans="1:4" ht="14.1" customHeight="1">
      <c r="A20" s="74" t="s">
        <v>65</v>
      </c>
      <c r="B20" s="18"/>
      <c r="C20" s="75">
        <f>C16+C17+C18+C19</f>
        <v>14829567</v>
      </c>
      <c r="D20" s="75">
        <f>D16+D17+D18+D19</f>
        <v>6248511</v>
      </c>
    </row>
    <row r="21" spans="1:4" ht="14.1" customHeight="1">
      <c r="A21" s="72" t="s">
        <v>49</v>
      </c>
      <c r="B21" s="16"/>
      <c r="C21" s="67">
        <v>-3544842</v>
      </c>
      <c r="D21" s="67">
        <v>-1536472</v>
      </c>
    </row>
    <row r="22" spans="1:4" ht="14.1" customHeight="1">
      <c r="A22" s="76" t="s">
        <v>66</v>
      </c>
      <c r="B22" s="20">
        <v>8</v>
      </c>
      <c r="C22" s="77">
        <f>C20+C21</f>
        <v>11284725</v>
      </c>
      <c r="D22" s="77">
        <v>2510632</v>
      </c>
    </row>
    <row r="23" spans="1:4" ht="14.1" customHeight="1">
      <c r="A23" s="78" t="s">
        <v>67</v>
      </c>
      <c r="B23" s="16"/>
      <c r="C23" s="67">
        <v>0</v>
      </c>
      <c r="D23" s="67">
        <v>0</v>
      </c>
    </row>
    <row r="24" spans="1:4" ht="14.1" customHeight="1">
      <c r="A24" s="76" t="s">
        <v>68</v>
      </c>
      <c r="B24" s="20"/>
      <c r="C24" s="79">
        <f>C22</f>
        <v>11284725</v>
      </c>
      <c r="D24" s="79">
        <f>D22</f>
        <v>2510632</v>
      </c>
    </row>
    <row r="25" spans="1:4" ht="14.1" customHeight="1">
      <c r="A25" s="80"/>
      <c r="B25" s="3"/>
      <c r="C25" s="81"/>
      <c r="D25" s="81"/>
    </row>
    <row r="26" spans="1:4" ht="14.1" customHeight="1">
      <c r="A26" s="82" t="s">
        <v>55</v>
      </c>
      <c r="B26" s="23"/>
      <c r="C26" s="90">
        <f>C24/1000</f>
        <v>11284.725</v>
      </c>
      <c r="D26" s="90">
        <f>D24/1000</f>
        <v>2510.6320000000001</v>
      </c>
    </row>
    <row r="27" spans="1:4" ht="14.1" customHeight="1">
      <c r="A27" s="21"/>
      <c r="B27" s="3"/>
      <c r="C27" s="3"/>
      <c r="D27" s="3"/>
    </row>
    <row r="28" spans="1:4" ht="14.1" customHeight="1">
      <c r="A28" s="24" t="s">
        <v>27</v>
      </c>
      <c r="B28" s="3"/>
      <c r="C28" s="3"/>
      <c r="D28" s="3"/>
    </row>
    <row r="29" spans="1:4" ht="14.1" customHeight="1">
      <c r="A29" s="24"/>
      <c r="B29" s="3"/>
      <c r="C29" s="25"/>
      <c r="D29" s="3"/>
    </row>
    <row r="30" spans="1:4" ht="14.1" customHeight="1">
      <c r="A30" s="24"/>
      <c r="B30" s="3"/>
      <c r="C30" s="3"/>
      <c r="D30" s="3"/>
    </row>
    <row r="31" spans="1:4" ht="14.1" customHeight="1">
      <c r="A31" s="21"/>
      <c r="B31" s="3"/>
      <c r="C31" s="3"/>
      <c r="D31" s="3"/>
    </row>
    <row r="32" spans="1:4" ht="14.1" customHeight="1">
      <c r="A32" s="21" t="s">
        <v>22</v>
      </c>
      <c r="B32" s="3"/>
      <c r="C32" s="3" t="s">
        <v>104</v>
      </c>
      <c r="D32" s="3"/>
    </row>
    <row r="33" spans="1:4" ht="14.1" customHeight="1">
      <c r="A33" s="21"/>
      <c r="B33" s="3"/>
      <c r="C33" s="3"/>
      <c r="D33" s="3"/>
    </row>
    <row r="34" spans="1:4" ht="14.1" customHeight="1">
      <c r="A34" s="21"/>
      <c r="B34" s="3"/>
      <c r="C34" s="3"/>
      <c r="D34" s="3"/>
    </row>
    <row r="35" spans="1:4" ht="14.1" customHeight="1">
      <c r="A35" s="21" t="s">
        <v>23</v>
      </c>
      <c r="B35" s="3"/>
      <c r="C35" s="3" t="s">
        <v>105</v>
      </c>
      <c r="D35" s="3"/>
    </row>
    <row r="36" spans="1:4" ht="15" customHeight="1"/>
    <row r="37" spans="1:4" ht="15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D169"/>
  <sheetViews>
    <sheetView tabSelected="1" topLeftCell="A4" zoomScaleNormal="100" workbookViewId="0">
      <selection activeCell="C25" sqref="C25"/>
    </sheetView>
  </sheetViews>
  <sheetFormatPr defaultColWidth="9.140625" defaultRowHeight="12.75"/>
  <cols>
    <col min="1" max="1" width="44.140625" style="65" customWidth="1"/>
    <col min="2" max="2" width="7.7109375" style="65" customWidth="1"/>
    <col min="3" max="3" width="11.7109375" style="65" customWidth="1"/>
    <col min="4" max="4" width="12.42578125" style="65" customWidth="1"/>
    <col min="5" max="16384" width="9.140625" style="2"/>
  </cols>
  <sheetData>
    <row r="1" spans="1:4">
      <c r="A1" s="52" t="s">
        <v>59</v>
      </c>
      <c r="B1" s="3"/>
      <c r="C1" s="3"/>
      <c r="D1" s="3"/>
    </row>
    <row r="2" spans="1:4">
      <c r="A2" s="52" t="s">
        <v>69</v>
      </c>
      <c r="B2" s="3"/>
      <c r="C2" s="3"/>
      <c r="D2" s="3"/>
    </row>
    <row r="3" spans="1:4">
      <c r="A3" s="92" t="s">
        <v>134</v>
      </c>
      <c r="B3" s="4"/>
      <c r="C3" s="4"/>
      <c r="D3" s="4"/>
    </row>
    <row r="4" spans="1:4" ht="13.5" customHeight="1" thickBot="1">
      <c r="A4" s="26"/>
      <c r="B4" s="27"/>
      <c r="C4" s="27"/>
      <c r="D4" s="27"/>
    </row>
    <row r="5" spans="1:4">
      <c r="A5" s="28"/>
      <c r="B5" s="3"/>
      <c r="C5" s="3"/>
      <c r="D5" s="3"/>
    </row>
    <row r="6" spans="1:4" ht="25.5">
      <c r="A6" s="8" t="s">
        <v>1</v>
      </c>
      <c r="B6" s="9" t="s">
        <v>47</v>
      </c>
      <c r="C6" s="87" t="s">
        <v>131</v>
      </c>
      <c r="D6" s="104" t="s">
        <v>106</v>
      </c>
    </row>
    <row r="7" spans="1:4" ht="14.1" customHeight="1">
      <c r="A7" s="17" t="s">
        <v>2</v>
      </c>
      <c r="B7" s="11"/>
      <c r="C7" s="29"/>
      <c r="D7" s="29"/>
    </row>
    <row r="8" spans="1:4" ht="14.1" customHeight="1">
      <c r="A8" s="17" t="s">
        <v>3</v>
      </c>
      <c r="B8" s="11"/>
      <c r="C8" s="29"/>
      <c r="D8" s="29"/>
    </row>
    <row r="9" spans="1:4" ht="14.1" customHeight="1">
      <c r="A9" s="46" t="s">
        <v>70</v>
      </c>
      <c r="B9" s="11">
        <v>4</v>
      </c>
      <c r="C9" s="30">
        <v>16919372</v>
      </c>
      <c r="D9" s="94">
        <v>3962684</v>
      </c>
    </row>
    <row r="10" spans="1:4" ht="14.1" customHeight="1">
      <c r="A10" s="46" t="s">
        <v>107</v>
      </c>
      <c r="B10" s="11"/>
      <c r="C10" s="30">
        <v>3032202</v>
      </c>
      <c r="D10" s="94">
        <v>3032202</v>
      </c>
    </row>
    <row r="11" spans="1:4" ht="14.1" customHeight="1">
      <c r="A11" s="46" t="s">
        <v>71</v>
      </c>
      <c r="B11" s="11"/>
      <c r="C11" s="30"/>
      <c r="D11" s="94"/>
    </row>
    <row r="12" spans="1:4" ht="14.1" customHeight="1">
      <c r="A12" s="46" t="s">
        <v>72</v>
      </c>
      <c r="B12" s="11">
        <v>5</v>
      </c>
      <c r="C12" s="30">
        <v>931399</v>
      </c>
      <c r="D12" s="94">
        <v>520643</v>
      </c>
    </row>
    <row r="13" spans="1:4" ht="14.1" customHeight="1">
      <c r="A13" s="46" t="s">
        <v>4</v>
      </c>
      <c r="B13" s="11"/>
      <c r="C13" s="30">
        <v>4272101</v>
      </c>
      <c r="D13" s="94">
        <v>316</v>
      </c>
    </row>
    <row r="14" spans="1:4" ht="14.1" customHeight="1">
      <c r="A14" s="83" t="s">
        <v>73</v>
      </c>
      <c r="B14" s="16"/>
      <c r="C14" s="35"/>
      <c r="D14" s="95">
        <v>5000</v>
      </c>
    </row>
    <row r="15" spans="1:4" ht="14.1" customHeight="1">
      <c r="A15" s="83" t="s">
        <v>108</v>
      </c>
      <c r="B15" s="16"/>
      <c r="C15" s="35">
        <v>48377</v>
      </c>
      <c r="D15" s="95">
        <v>51137</v>
      </c>
    </row>
    <row r="16" spans="1:4" ht="14.1" customHeight="1">
      <c r="A16" s="46" t="s">
        <v>74</v>
      </c>
      <c r="B16" s="11"/>
      <c r="C16" s="30">
        <v>3507694</v>
      </c>
      <c r="D16" s="94">
        <v>203309</v>
      </c>
    </row>
    <row r="17" spans="1:4" ht="14.1" customHeight="1">
      <c r="A17" s="46" t="s">
        <v>109</v>
      </c>
      <c r="B17" s="11"/>
      <c r="C17" s="30">
        <v>1936750</v>
      </c>
      <c r="D17" s="94">
        <v>1315800</v>
      </c>
    </row>
    <row r="18" spans="1:4" ht="14.1" customHeight="1">
      <c r="A18" s="46" t="s">
        <v>78</v>
      </c>
      <c r="B18" s="11"/>
      <c r="C18" s="30">
        <v>94926</v>
      </c>
      <c r="D18" s="94"/>
    </row>
    <row r="19" spans="1:4" ht="14.1" customHeight="1">
      <c r="A19" s="46" t="s">
        <v>75</v>
      </c>
      <c r="B19" s="11"/>
      <c r="C19" s="30">
        <v>11702</v>
      </c>
      <c r="D19" s="94">
        <v>16411</v>
      </c>
    </row>
    <row r="20" spans="1:4" ht="14.1" customHeight="1">
      <c r="A20" s="31"/>
      <c r="B20" s="32"/>
      <c r="C20" s="33">
        <f>C9+C10+C11+C12+C13+C14+C15+C16+C17+C19+C18</f>
        <v>30754523</v>
      </c>
      <c r="D20" s="96">
        <f>D9+D10+D11+D12+D13+D14+D15+D16+D17+D19</f>
        <v>9107502</v>
      </c>
    </row>
    <row r="21" spans="1:4" ht="14.1" customHeight="1">
      <c r="A21" s="34" t="s">
        <v>6</v>
      </c>
      <c r="B21" s="11"/>
      <c r="C21" s="30"/>
      <c r="D21" s="94"/>
    </row>
    <row r="22" spans="1:4" ht="14.1" customHeight="1">
      <c r="A22" s="99" t="s">
        <v>112</v>
      </c>
      <c r="B22" s="100">
        <v>6</v>
      </c>
      <c r="C22" s="94">
        <v>3908898</v>
      </c>
      <c r="D22" s="94">
        <v>714282</v>
      </c>
    </row>
    <row r="23" spans="1:4" ht="14.1" customHeight="1">
      <c r="A23" s="99" t="s">
        <v>75</v>
      </c>
      <c r="B23" s="100">
        <v>10</v>
      </c>
      <c r="C23" s="118">
        <v>6040959</v>
      </c>
      <c r="D23" s="94">
        <v>6023261</v>
      </c>
    </row>
    <row r="24" spans="1:4" ht="14.1" customHeight="1">
      <c r="A24" s="99" t="s">
        <v>7</v>
      </c>
      <c r="B24" s="100"/>
      <c r="C24" s="111">
        <v>2479846</v>
      </c>
      <c r="D24" s="94">
        <v>1608826</v>
      </c>
    </row>
    <row r="25" spans="1:4" ht="14.1" customHeight="1">
      <c r="A25" s="83" t="s">
        <v>8</v>
      </c>
      <c r="B25" s="16"/>
      <c r="C25" s="37">
        <v>263780</v>
      </c>
      <c r="D25" s="95">
        <v>143111</v>
      </c>
    </row>
    <row r="26" spans="1:4" ht="14.1" customHeight="1">
      <c r="A26" s="46" t="s">
        <v>76</v>
      </c>
      <c r="B26" s="11"/>
      <c r="C26" s="118">
        <v>71773</v>
      </c>
      <c r="D26" s="94">
        <v>431523</v>
      </c>
    </row>
    <row r="27" spans="1:4" ht="14.1" customHeight="1">
      <c r="A27" s="46" t="s">
        <v>110</v>
      </c>
      <c r="B27" s="11"/>
      <c r="C27" s="30">
        <v>721560</v>
      </c>
      <c r="D27" s="94">
        <v>187940</v>
      </c>
    </row>
    <row r="28" spans="1:4" ht="14.1" customHeight="1">
      <c r="A28" s="46" t="s">
        <v>111</v>
      </c>
      <c r="B28" s="11"/>
      <c r="C28" s="118">
        <v>33503</v>
      </c>
      <c r="D28" s="94">
        <v>25287</v>
      </c>
    </row>
    <row r="29" spans="1:4" ht="14.1" customHeight="1">
      <c r="A29" s="46" t="s">
        <v>108</v>
      </c>
      <c r="B29" s="11">
        <v>6</v>
      </c>
      <c r="C29" s="30">
        <v>4810493</v>
      </c>
      <c r="D29" s="94">
        <v>2974963</v>
      </c>
    </row>
    <row r="30" spans="1:4" ht="14.1" customHeight="1">
      <c r="A30" s="46" t="s">
        <v>98</v>
      </c>
      <c r="B30" s="11"/>
      <c r="C30" s="30"/>
      <c r="D30" s="94"/>
    </row>
    <row r="31" spans="1:4" ht="14.1" customHeight="1">
      <c r="A31" s="46" t="s">
        <v>113</v>
      </c>
      <c r="B31" s="11"/>
      <c r="C31" s="30">
        <v>6190</v>
      </c>
      <c r="D31" s="94">
        <v>189789</v>
      </c>
    </row>
    <row r="32" spans="1:4" ht="14.1" customHeight="1">
      <c r="A32" s="46" t="s">
        <v>114</v>
      </c>
      <c r="B32" s="11"/>
      <c r="C32" s="30">
        <v>1821622</v>
      </c>
      <c r="D32" s="94">
        <v>1697916</v>
      </c>
    </row>
    <row r="33" spans="1:4" ht="14.1" customHeight="1">
      <c r="A33" s="83" t="s">
        <v>5</v>
      </c>
      <c r="B33" s="16"/>
      <c r="C33" s="35"/>
      <c r="D33" s="95"/>
    </row>
    <row r="34" spans="1:4" ht="14.1" customHeight="1">
      <c r="A34" s="46" t="s">
        <v>74</v>
      </c>
      <c r="B34" s="11"/>
      <c r="C34" s="30">
        <v>1563963</v>
      </c>
      <c r="D34" s="94">
        <v>588722</v>
      </c>
    </row>
    <row r="35" spans="1:4" ht="14.1" customHeight="1">
      <c r="A35" s="84"/>
      <c r="B35" s="32"/>
      <c r="C35" s="33">
        <f>C22+C23+C24+C25+C26+C27+C28+C29+C30+C31+C32+C33+C34</f>
        <v>21722587</v>
      </c>
      <c r="D35" s="96">
        <f>D22+D23+D24+D25+D26+D27+D28+D29+D30+D31+D32+D33+D34</f>
        <v>14585620</v>
      </c>
    </row>
    <row r="36" spans="1:4" ht="14.1" customHeight="1">
      <c r="A36" s="31" t="s">
        <v>9</v>
      </c>
      <c r="B36" s="20"/>
      <c r="C36" s="36">
        <f>C20+C35</f>
        <v>52477110</v>
      </c>
      <c r="D36" s="97">
        <f>D20+D35</f>
        <v>23693122</v>
      </c>
    </row>
    <row r="37" spans="1:4" ht="14.1" customHeight="1">
      <c r="A37" s="17"/>
      <c r="B37" s="15"/>
      <c r="C37" s="35"/>
      <c r="D37" s="95"/>
    </row>
    <row r="38" spans="1:4" ht="14.1" customHeight="1">
      <c r="A38" s="17" t="s">
        <v>10</v>
      </c>
      <c r="B38" s="10"/>
      <c r="C38" s="30"/>
      <c r="D38" s="94"/>
    </row>
    <row r="39" spans="1:4" ht="14.1" customHeight="1">
      <c r="A39" s="46" t="s">
        <v>11</v>
      </c>
      <c r="B39" s="11">
        <v>8</v>
      </c>
      <c r="C39" s="30">
        <v>3873780</v>
      </c>
      <c r="D39" s="94">
        <v>3873780</v>
      </c>
    </row>
    <row r="40" spans="1:4" ht="14.1" customHeight="1">
      <c r="A40" s="46" t="s">
        <v>0</v>
      </c>
      <c r="B40" s="11"/>
      <c r="C40" s="30">
        <v>0</v>
      </c>
      <c r="D40" s="94">
        <v>0</v>
      </c>
    </row>
    <row r="41" spans="1:4" ht="14.1" customHeight="1">
      <c r="A41" s="83" t="s">
        <v>77</v>
      </c>
      <c r="B41" s="16">
        <v>8</v>
      </c>
      <c r="C41" s="35">
        <v>12515906</v>
      </c>
      <c r="D41" s="94">
        <v>10731181</v>
      </c>
    </row>
    <row r="42" spans="1:4" ht="14.1" customHeight="1">
      <c r="A42" s="19" t="s">
        <v>12</v>
      </c>
      <c r="B42" s="20"/>
      <c r="C42" s="36">
        <f>C39+C41</f>
        <v>16389686</v>
      </c>
      <c r="D42" s="97">
        <f>D39+D41</f>
        <v>14604961</v>
      </c>
    </row>
    <row r="43" spans="1:4" ht="14.1" customHeight="1">
      <c r="A43" s="13"/>
      <c r="B43" s="14"/>
      <c r="C43" s="37"/>
      <c r="D43" s="98"/>
    </row>
    <row r="44" spans="1:4" ht="14.1" customHeight="1">
      <c r="A44" s="17" t="s">
        <v>13</v>
      </c>
      <c r="B44" s="11"/>
      <c r="C44" s="30"/>
      <c r="D44" s="94"/>
    </row>
    <row r="45" spans="1:4" ht="14.1" customHeight="1">
      <c r="A45" s="99" t="s">
        <v>116</v>
      </c>
      <c r="B45" s="100"/>
      <c r="C45" s="95">
        <v>79639</v>
      </c>
      <c r="D45" s="95">
        <v>79639</v>
      </c>
    </row>
    <row r="46" spans="1:4" ht="14.1" customHeight="1">
      <c r="A46" s="99" t="s">
        <v>115</v>
      </c>
      <c r="B46" s="100"/>
      <c r="C46" s="95">
        <v>3446551</v>
      </c>
      <c r="D46" s="95">
        <v>3446551</v>
      </c>
    </row>
    <row r="47" spans="1:4" ht="14.1" customHeight="1">
      <c r="A47" s="99" t="s">
        <v>78</v>
      </c>
      <c r="B47" s="100"/>
      <c r="C47" s="95">
        <v>357590</v>
      </c>
      <c r="D47" s="95">
        <v>357590</v>
      </c>
    </row>
    <row r="48" spans="1:4" ht="14.1" customHeight="1">
      <c r="A48" s="99" t="s">
        <v>135</v>
      </c>
      <c r="B48" s="100">
        <v>9</v>
      </c>
      <c r="C48" s="95">
        <v>2258369</v>
      </c>
      <c r="D48" s="95"/>
    </row>
    <row r="49" spans="1:4" ht="14.1" customHeight="1">
      <c r="A49" s="99" t="s">
        <v>136</v>
      </c>
      <c r="B49" s="100"/>
      <c r="C49" s="95">
        <v>20000000</v>
      </c>
      <c r="D49" s="95"/>
    </row>
    <row r="50" spans="1:4" ht="14.1" customHeight="1">
      <c r="A50" s="19"/>
      <c r="B50" s="32"/>
      <c r="C50" s="33">
        <f>C45+C46+C47+C48+C49</f>
        <v>26142149</v>
      </c>
      <c r="D50" s="96">
        <f>D45+D46+D47</f>
        <v>3883780</v>
      </c>
    </row>
    <row r="51" spans="1:4" ht="14.1" customHeight="1">
      <c r="A51" s="17" t="s">
        <v>14</v>
      </c>
      <c r="B51" s="11"/>
      <c r="C51" s="94"/>
      <c r="D51" s="94"/>
    </row>
    <row r="52" spans="1:4" ht="14.1" customHeight="1">
      <c r="A52" s="17" t="s">
        <v>117</v>
      </c>
      <c r="B52" s="11">
        <v>10</v>
      </c>
      <c r="C52" s="94">
        <v>1108193</v>
      </c>
      <c r="D52" s="94">
        <v>494430</v>
      </c>
    </row>
    <row r="53" spans="1:4" ht="14.1" customHeight="1">
      <c r="A53" s="99" t="s">
        <v>17</v>
      </c>
      <c r="B53" s="100">
        <v>10</v>
      </c>
      <c r="C53" s="95">
        <v>3251316</v>
      </c>
      <c r="D53" s="95">
        <v>4125274</v>
      </c>
    </row>
    <row r="54" spans="1:4" ht="14.1" customHeight="1">
      <c r="A54" s="99" t="s">
        <v>118</v>
      </c>
      <c r="B54" s="100">
        <v>10</v>
      </c>
      <c r="C54" s="95">
        <v>264931</v>
      </c>
      <c r="D54" s="95">
        <v>139632</v>
      </c>
    </row>
    <row r="55" spans="1:4" ht="14.1" customHeight="1">
      <c r="A55" s="99" t="s">
        <v>136</v>
      </c>
      <c r="B55" s="100">
        <v>10</v>
      </c>
      <c r="C55" s="95">
        <v>637778</v>
      </c>
      <c r="D55" s="95"/>
    </row>
    <row r="56" spans="1:4" ht="14.1" customHeight="1">
      <c r="A56" s="99" t="s">
        <v>15</v>
      </c>
      <c r="B56" s="100">
        <v>9</v>
      </c>
      <c r="C56" s="95">
        <v>4221911</v>
      </c>
      <c r="D56" s="95"/>
    </row>
    <row r="57" spans="1:4" ht="14.1" customHeight="1">
      <c r="A57" s="46" t="s">
        <v>79</v>
      </c>
      <c r="B57" s="11"/>
      <c r="C57" s="95"/>
      <c r="D57" s="95"/>
    </row>
    <row r="58" spans="1:4" ht="24.75" customHeight="1">
      <c r="A58" s="83" t="s">
        <v>119</v>
      </c>
      <c r="B58" s="16"/>
      <c r="C58" s="95">
        <v>457709</v>
      </c>
      <c r="D58" s="95">
        <v>438023</v>
      </c>
    </row>
    <row r="59" spans="1:4" ht="14.1" customHeight="1">
      <c r="A59" s="83" t="s">
        <v>97</v>
      </c>
      <c r="B59" s="16">
        <v>10</v>
      </c>
      <c r="C59" s="95">
        <v>3437</v>
      </c>
      <c r="D59" s="95">
        <v>7022</v>
      </c>
    </row>
    <row r="60" spans="1:4" ht="14.1" customHeight="1">
      <c r="A60" s="83" t="s">
        <v>16</v>
      </c>
      <c r="B60" s="16"/>
      <c r="C60" s="95"/>
      <c r="D60" s="35">
        <v>0</v>
      </c>
    </row>
    <row r="61" spans="1:4" ht="14.1" customHeight="1">
      <c r="A61" s="19"/>
      <c r="B61" s="32"/>
      <c r="C61" s="96">
        <f>C52+C53+C54+C56+C57+C58+C59+C60+C55</f>
        <v>9945275</v>
      </c>
      <c r="D61" s="33">
        <f>D52+D53+D54+D58+D59</f>
        <v>5204381</v>
      </c>
    </row>
    <row r="62" spans="1:4" ht="14.1" customHeight="1">
      <c r="A62" s="19" t="s">
        <v>18</v>
      </c>
      <c r="B62" s="20"/>
      <c r="C62" s="36">
        <f>C50+C61</f>
        <v>36087424</v>
      </c>
      <c r="D62" s="36">
        <f>D50+D61</f>
        <v>9088161</v>
      </c>
    </row>
    <row r="63" spans="1:4" ht="14.1" customHeight="1">
      <c r="A63" s="19" t="s">
        <v>19</v>
      </c>
      <c r="B63" s="20"/>
      <c r="C63" s="36">
        <f>C42+C62</f>
        <v>52477110</v>
      </c>
      <c r="D63" s="36">
        <f>D42+D62</f>
        <v>23693122</v>
      </c>
    </row>
    <row r="64" spans="1:4" ht="14.1" customHeight="1">
      <c r="A64" s="21"/>
      <c r="B64" s="3"/>
      <c r="C64" s="22">
        <v>1</v>
      </c>
      <c r="D64" s="22">
        <v>0</v>
      </c>
    </row>
    <row r="65" spans="1:4" ht="14.1" customHeight="1">
      <c r="A65" s="85" t="s">
        <v>20</v>
      </c>
      <c r="B65" s="38"/>
      <c r="C65" s="39">
        <v>1000000</v>
      </c>
      <c r="D65" s="39">
        <v>1000000</v>
      </c>
    </row>
    <row r="66" spans="1:4" ht="14.1" customHeight="1">
      <c r="A66" s="40" t="s">
        <v>21</v>
      </c>
      <c r="B66" s="41">
        <v>8</v>
      </c>
      <c r="C66" s="91">
        <f>C42/1000</f>
        <v>16389.686000000002</v>
      </c>
      <c r="D66" s="91">
        <f>D42/1000</f>
        <v>14604.960999999999</v>
      </c>
    </row>
    <row r="67" spans="1:4" ht="14.1" customHeight="1">
      <c r="A67" s="21"/>
      <c r="B67" s="3"/>
      <c r="C67" s="3"/>
      <c r="D67" s="3"/>
    </row>
    <row r="68" spans="1:4" ht="14.1" customHeight="1">
      <c r="A68" s="21"/>
      <c r="B68" s="3"/>
      <c r="C68" s="22">
        <f>C36-C63</f>
        <v>0</v>
      </c>
      <c r="D68" s="3"/>
    </row>
    <row r="69" spans="1:4" ht="14.1" customHeight="1">
      <c r="A69" s="21" t="s">
        <v>22</v>
      </c>
      <c r="B69" s="3"/>
      <c r="C69" s="3" t="s">
        <v>104</v>
      </c>
      <c r="D69" s="3"/>
    </row>
    <row r="70" spans="1:4" ht="14.1" customHeight="1">
      <c r="A70" s="21"/>
      <c r="B70" s="3"/>
      <c r="C70" s="3"/>
      <c r="D70" s="3"/>
    </row>
    <row r="71" spans="1:4" ht="14.1" customHeight="1">
      <c r="A71" s="21"/>
      <c r="B71" s="3"/>
      <c r="C71" s="3"/>
      <c r="D71" s="3"/>
    </row>
    <row r="72" spans="1:4" ht="14.1" customHeight="1">
      <c r="A72" s="21" t="s">
        <v>23</v>
      </c>
      <c r="B72" s="3"/>
      <c r="C72" s="3" t="s">
        <v>105</v>
      </c>
      <c r="D72" s="3"/>
    </row>
    <row r="73" spans="1:4" ht="12" customHeight="1"/>
    <row r="74" spans="1:4" ht="12" customHeight="1"/>
    <row r="75" spans="1:4" ht="12" customHeight="1"/>
    <row r="76" spans="1:4" ht="12" customHeight="1"/>
    <row r="77" spans="1:4" ht="12" customHeight="1"/>
    <row r="78" spans="1:4" ht="12" customHeight="1"/>
    <row r="79" spans="1:4" ht="12" customHeight="1"/>
    <row r="80" spans="1:4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33.75" customHeight="1"/>
    <row r="169" ht="12.75" customHeight="1"/>
  </sheetData>
  <pageMargins left="0.78740157480314965" right="0.39370078740157483" top="0" bottom="0.19685039370078741" header="0.51181102362204722" footer="0.31496062992125984"/>
  <pageSetup paperSize="9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F35"/>
  <sheetViews>
    <sheetView workbookViewId="0">
      <selection activeCell="B25" sqref="B25"/>
    </sheetView>
  </sheetViews>
  <sheetFormatPr defaultColWidth="9.140625" defaultRowHeight="12.75"/>
  <cols>
    <col min="1" max="1" width="45.7109375" style="65" customWidth="1"/>
    <col min="2" max="2" width="5.7109375" style="65" customWidth="1"/>
    <col min="3" max="3" width="12.7109375" style="65" customWidth="1"/>
    <col min="4" max="4" width="15.7109375" style="65" customWidth="1"/>
    <col min="5" max="5" width="11.7109375" style="65" customWidth="1"/>
    <col min="6" max="8" width="12.5703125" style="1" customWidth="1"/>
    <col min="9" max="16384" width="9.140625" style="1"/>
  </cols>
  <sheetData>
    <row r="1" spans="1:6">
      <c r="A1" s="52" t="s">
        <v>59</v>
      </c>
      <c r="B1" s="52"/>
      <c r="C1" s="52"/>
      <c r="D1" s="52"/>
      <c r="E1" s="52"/>
    </row>
    <row r="2" spans="1:6">
      <c r="A2" s="52" t="s">
        <v>90</v>
      </c>
      <c r="B2" s="52"/>
      <c r="C2" s="52"/>
      <c r="D2" s="52"/>
      <c r="E2" s="52"/>
    </row>
    <row r="3" spans="1:6">
      <c r="A3" s="92" t="s">
        <v>130</v>
      </c>
      <c r="B3" s="43"/>
      <c r="C3" s="43"/>
      <c r="D3" s="4"/>
      <c r="E3" s="4"/>
    </row>
    <row r="4" spans="1:6" ht="13.5" thickBot="1">
      <c r="A4" s="44"/>
      <c r="B4" s="6"/>
      <c r="C4" s="6"/>
      <c r="D4" s="6"/>
      <c r="E4" s="6"/>
    </row>
    <row r="5" spans="1:6">
      <c r="A5" s="53"/>
      <c r="B5" s="53"/>
      <c r="C5" s="53"/>
      <c r="D5" s="53"/>
      <c r="E5" s="53"/>
    </row>
    <row r="6" spans="1:6" ht="25.5">
      <c r="A6" s="8" t="s">
        <v>1</v>
      </c>
      <c r="B6" s="54" t="s">
        <v>47</v>
      </c>
      <c r="C6" s="54" t="s">
        <v>10</v>
      </c>
      <c r="D6" s="54" t="s">
        <v>77</v>
      </c>
      <c r="E6" s="54" t="s">
        <v>91</v>
      </c>
    </row>
    <row r="7" spans="1:6" ht="14.1" customHeight="1">
      <c r="A7" s="55"/>
      <c r="B7" s="56"/>
      <c r="C7" s="57"/>
      <c r="D7" s="57"/>
      <c r="E7" s="57"/>
    </row>
    <row r="8" spans="1:6" ht="14.1" customHeight="1">
      <c r="A8" s="19" t="s">
        <v>121</v>
      </c>
      <c r="B8" s="19"/>
      <c r="C8" s="58">
        <v>3873780</v>
      </c>
      <c r="D8" s="58">
        <v>9019142</v>
      </c>
      <c r="E8" s="58">
        <f>C8+D8</f>
        <v>12892922</v>
      </c>
    </row>
    <row r="9" spans="1:6" ht="14.1" customHeight="1">
      <c r="A9" s="13"/>
      <c r="B9" s="13"/>
      <c r="C9" s="59"/>
      <c r="D9" s="59"/>
      <c r="E9" s="59"/>
    </row>
    <row r="10" spans="1:6" ht="14.1" customHeight="1">
      <c r="A10" s="15" t="s">
        <v>48</v>
      </c>
      <c r="B10" s="15"/>
      <c r="C10" s="60">
        <v>0</v>
      </c>
      <c r="D10" s="60">
        <v>4712039</v>
      </c>
      <c r="E10" s="60">
        <f>D10</f>
        <v>4712039</v>
      </c>
    </row>
    <row r="11" spans="1:6" ht="14.1" customHeight="1">
      <c r="A11" s="15" t="s">
        <v>93</v>
      </c>
      <c r="B11" s="15"/>
      <c r="C11" s="60"/>
      <c r="D11" s="60"/>
      <c r="E11" s="60"/>
    </row>
    <row r="12" spans="1:6" ht="14.1" customHeight="1">
      <c r="A12" s="15" t="s">
        <v>92</v>
      </c>
      <c r="B12" s="15"/>
      <c r="C12" s="61">
        <v>0</v>
      </c>
      <c r="D12" s="61">
        <v>-3000000</v>
      </c>
      <c r="E12" s="60">
        <f>D12</f>
        <v>-3000000</v>
      </c>
      <c r="F12" s="89"/>
    </row>
    <row r="13" spans="1:6" ht="14.1" customHeight="1">
      <c r="A13" s="8" t="s">
        <v>99</v>
      </c>
      <c r="B13" s="12"/>
      <c r="C13" s="62">
        <v>0</v>
      </c>
      <c r="D13" s="88"/>
      <c r="E13" s="88">
        <v>0</v>
      </c>
      <c r="F13" s="89"/>
    </row>
    <row r="14" spans="1:6" ht="14.1" customHeight="1">
      <c r="A14" s="15" t="s">
        <v>122</v>
      </c>
      <c r="B14" s="15"/>
      <c r="C14" s="60">
        <v>0</v>
      </c>
      <c r="D14" s="60">
        <f>D10+D12</f>
        <v>1712039</v>
      </c>
      <c r="E14" s="60">
        <f>E10+E12</f>
        <v>1712039</v>
      </c>
      <c r="F14" s="89"/>
    </row>
    <row r="15" spans="1:6" ht="14.1" customHeight="1">
      <c r="A15" s="15"/>
      <c r="B15" s="15"/>
      <c r="C15" s="60"/>
      <c r="D15" s="60"/>
      <c r="E15" s="60"/>
      <c r="F15" s="89"/>
    </row>
    <row r="16" spans="1:6" ht="14.1" customHeight="1">
      <c r="A16" s="19" t="s">
        <v>138</v>
      </c>
      <c r="B16" s="19"/>
      <c r="C16" s="58">
        <v>3873780</v>
      </c>
      <c r="D16" s="58">
        <f>D8+D14</f>
        <v>10731181</v>
      </c>
      <c r="E16" s="58">
        <f>E8+E14</f>
        <v>14604961</v>
      </c>
      <c r="F16" s="89"/>
    </row>
    <row r="17" spans="1:6" ht="14.1" customHeight="1">
      <c r="A17" s="13"/>
      <c r="B17" s="13"/>
      <c r="C17" s="59"/>
      <c r="D17" s="59"/>
      <c r="E17" s="59"/>
      <c r="F17" s="89"/>
    </row>
    <row r="18" spans="1:6" ht="14.1" customHeight="1">
      <c r="A18" s="19" t="s">
        <v>120</v>
      </c>
      <c r="B18" s="13"/>
      <c r="C18" s="59">
        <v>3873780</v>
      </c>
      <c r="D18" s="59">
        <v>10731181</v>
      </c>
      <c r="E18" s="59">
        <f>C18+D18</f>
        <v>14604961</v>
      </c>
    </row>
    <row r="19" spans="1:6" ht="14.1" customHeight="1">
      <c r="A19" s="15" t="s">
        <v>48</v>
      </c>
      <c r="B19" s="15">
        <v>8</v>
      </c>
      <c r="C19" s="60"/>
      <c r="D19" s="60">
        <v>11284725</v>
      </c>
      <c r="E19" s="60">
        <f>C19+D19</f>
        <v>11284725</v>
      </c>
    </row>
    <row r="20" spans="1:6" ht="14.1" customHeight="1">
      <c r="A20" s="15" t="s">
        <v>93</v>
      </c>
      <c r="B20" s="15"/>
      <c r="C20" s="60"/>
      <c r="D20" s="60"/>
      <c r="E20" s="60">
        <v>0</v>
      </c>
    </row>
    <row r="21" spans="1:6" ht="14.1" customHeight="1">
      <c r="A21" s="15" t="s">
        <v>92</v>
      </c>
      <c r="B21" s="15"/>
      <c r="C21" s="61">
        <v>0</v>
      </c>
      <c r="D21" s="61">
        <v>-9500000</v>
      </c>
      <c r="E21" s="60">
        <f>D21</f>
        <v>-9500000</v>
      </c>
    </row>
    <row r="22" spans="1:6" ht="14.1" customHeight="1">
      <c r="A22" s="8" t="s">
        <v>45</v>
      </c>
      <c r="B22" s="12"/>
      <c r="C22" s="62">
        <v>0</v>
      </c>
      <c r="D22" s="62">
        <v>0</v>
      </c>
      <c r="E22" s="62">
        <v>0</v>
      </c>
    </row>
    <row r="23" spans="1:6" ht="14.1" customHeight="1">
      <c r="A23" s="15" t="s">
        <v>46</v>
      </c>
      <c r="B23" s="15"/>
      <c r="C23" s="60">
        <v>0</v>
      </c>
      <c r="D23" s="60">
        <f>D19+D21</f>
        <v>1784725</v>
      </c>
      <c r="E23" s="60">
        <f>D23</f>
        <v>1784725</v>
      </c>
    </row>
    <row r="24" spans="1:6" ht="14.1" customHeight="1">
      <c r="A24" s="15"/>
      <c r="B24" s="15"/>
      <c r="C24" s="60"/>
      <c r="D24" s="60"/>
      <c r="E24" s="60"/>
    </row>
    <row r="25" spans="1:6" ht="20.45" customHeight="1">
      <c r="A25" s="19" t="s">
        <v>137</v>
      </c>
      <c r="B25" s="19"/>
      <c r="C25" s="58">
        <v>3873780</v>
      </c>
      <c r="D25" s="58">
        <f>D18+D23</f>
        <v>12515906</v>
      </c>
      <c r="E25" s="58">
        <f>E18+E23</f>
        <v>16389686</v>
      </c>
    </row>
    <row r="26" spans="1:6" ht="14.1" customHeight="1">
      <c r="A26" s="13"/>
      <c r="B26" s="13"/>
      <c r="C26" s="59"/>
      <c r="D26" s="59"/>
      <c r="E26" s="59"/>
    </row>
    <row r="27" spans="1:6" ht="14.1" customHeight="1">
      <c r="A27" s="13"/>
      <c r="B27" s="13"/>
      <c r="C27" s="59"/>
      <c r="D27" s="59"/>
      <c r="E27" s="59"/>
    </row>
    <row r="28" spans="1:6" ht="14.1" customHeight="1">
      <c r="A28" s="21" t="s">
        <v>22</v>
      </c>
      <c r="B28" s="21"/>
      <c r="C28" s="51"/>
      <c r="D28" s="3" t="s">
        <v>104</v>
      </c>
      <c r="E28" s="59"/>
    </row>
    <row r="29" spans="1:6" ht="14.1" customHeight="1">
      <c r="A29" s="21"/>
      <c r="B29" s="21"/>
      <c r="C29" s="3"/>
      <c r="D29" s="3"/>
      <c r="E29" s="59"/>
    </row>
    <row r="30" spans="1:6" ht="14.1" customHeight="1">
      <c r="A30" s="21"/>
      <c r="B30" s="21"/>
      <c r="C30" s="3"/>
      <c r="D30" s="3"/>
      <c r="E30" s="59"/>
    </row>
    <row r="31" spans="1:6" ht="14.1" customHeight="1">
      <c r="A31" s="21" t="s">
        <v>23</v>
      </c>
      <c r="B31" s="21"/>
      <c r="C31" s="3"/>
      <c r="D31" s="3" t="s">
        <v>105</v>
      </c>
      <c r="E31" s="59"/>
    </row>
    <row r="32" spans="1:6" ht="14.1" customHeight="1">
      <c r="A32" s="13"/>
      <c r="B32" s="13"/>
      <c r="C32" s="64"/>
      <c r="D32" s="64"/>
      <c r="E32" s="64"/>
    </row>
    <row r="33" ht="14.1" customHeight="1"/>
    <row r="34" ht="14.1" customHeight="1"/>
    <row r="35" ht="14.1" customHeight="1"/>
  </sheetData>
  <pageMargins left="0.78740157480314965" right="0.39370078740157483" top="0.78740157480314965" bottom="0.39370078740157483" header="0.51181102362204722" footer="0.51181102362204722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3"/>
  <sheetViews>
    <sheetView topLeftCell="A25" workbookViewId="0">
      <selection activeCell="C67" sqref="C67"/>
    </sheetView>
  </sheetViews>
  <sheetFormatPr defaultColWidth="9.140625" defaultRowHeight="12.75"/>
  <cols>
    <col min="1" max="1" width="59.5703125" style="65" customWidth="1"/>
    <col min="2" max="2" width="7.7109375" style="65" customWidth="1"/>
    <col min="3" max="3" width="10.42578125" style="114" customWidth="1"/>
    <col min="4" max="4" width="11.140625" style="114" customWidth="1"/>
    <col min="5" max="16384" width="9.140625" style="63"/>
  </cols>
  <sheetData>
    <row r="1" spans="1:4">
      <c r="A1" s="52" t="s">
        <v>59</v>
      </c>
      <c r="B1" s="21"/>
      <c r="C1" s="101"/>
      <c r="D1" s="101"/>
    </row>
    <row r="2" spans="1:4">
      <c r="A2" s="52" t="s">
        <v>80</v>
      </c>
      <c r="B2" s="21"/>
      <c r="C2" s="101"/>
      <c r="D2" s="101"/>
    </row>
    <row r="3" spans="1:4">
      <c r="A3" s="92" t="s">
        <v>139</v>
      </c>
      <c r="B3" s="43"/>
      <c r="C3" s="102"/>
      <c r="D3" s="102"/>
    </row>
    <row r="4" spans="1:4" ht="6.6" customHeight="1" thickBot="1">
      <c r="A4" s="44"/>
      <c r="B4" s="6"/>
      <c r="C4" s="103"/>
      <c r="D4" s="103"/>
    </row>
    <row r="5" spans="1:4">
      <c r="A5" s="45"/>
      <c r="B5" s="42"/>
      <c r="C5" s="101"/>
      <c r="D5" s="101"/>
    </row>
    <row r="6" spans="1:4" ht="25.5">
      <c r="A6" s="8" t="s">
        <v>1</v>
      </c>
      <c r="B6" s="9" t="s">
        <v>47</v>
      </c>
      <c r="C6" s="104" t="s">
        <v>129</v>
      </c>
      <c r="D6" s="104" t="s">
        <v>140</v>
      </c>
    </row>
    <row r="7" spans="1:4">
      <c r="A7" s="34" t="s">
        <v>28</v>
      </c>
      <c r="B7" s="18"/>
      <c r="C7" s="105"/>
      <c r="D7" s="105"/>
    </row>
    <row r="8" spans="1:4">
      <c r="A8" s="46" t="s">
        <v>81</v>
      </c>
      <c r="B8" s="11"/>
      <c r="C8" s="94">
        <v>14829567</v>
      </c>
      <c r="D8" s="30">
        <v>6248511</v>
      </c>
    </row>
    <row r="9" spans="1:4">
      <c r="A9" s="46" t="s">
        <v>29</v>
      </c>
      <c r="B9" s="11"/>
      <c r="C9" s="94"/>
      <c r="D9" s="30"/>
    </row>
    <row r="10" spans="1:4">
      <c r="A10" s="86" t="s">
        <v>30</v>
      </c>
      <c r="B10" s="11"/>
      <c r="C10" s="94">
        <v>-64555</v>
      </c>
      <c r="D10" s="30">
        <v>-256581</v>
      </c>
    </row>
    <row r="11" spans="1:4">
      <c r="A11" s="86" t="s">
        <v>31</v>
      </c>
      <c r="B11" s="11"/>
      <c r="C11" s="94">
        <v>877203</v>
      </c>
      <c r="D11" s="30">
        <v>164101</v>
      </c>
    </row>
    <row r="12" spans="1:4">
      <c r="A12" s="86" t="s">
        <v>123</v>
      </c>
      <c r="B12" s="11"/>
      <c r="C12" s="94">
        <v>174721</v>
      </c>
      <c r="D12" s="30">
        <v>-2518</v>
      </c>
    </row>
    <row r="13" spans="1:4">
      <c r="A13" s="86" t="s">
        <v>124</v>
      </c>
      <c r="B13" s="11"/>
      <c r="C13" s="94"/>
      <c r="D13" s="30"/>
    </row>
    <row r="14" spans="1:4">
      <c r="A14" s="86" t="s">
        <v>25</v>
      </c>
      <c r="B14" s="11"/>
      <c r="C14" s="94"/>
      <c r="D14" s="30"/>
    </row>
    <row r="15" spans="1:4">
      <c r="A15" s="86" t="s">
        <v>82</v>
      </c>
      <c r="B15" s="11"/>
      <c r="C15" s="94">
        <v>1368132</v>
      </c>
      <c r="D15" s="30">
        <v>467109</v>
      </c>
    </row>
    <row r="16" spans="1:4">
      <c r="A16" s="86" t="s">
        <v>141</v>
      </c>
      <c r="B16" s="11"/>
      <c r="C16" s="94"/>
      <c r="D16" s="30">
        <v>109696</v>
      </c>
    </row>
    <row r="17" spans="1:4">
      <c r="A17" s="86" t="s">
        <v>142</v>
      </c>
      <c r="B17" s="11"/>
      <c r="C17" s="94">
        <v>2760</v>
      </c>
      <c r="D17" s="30">
        <v>2760</v>
      </c>
    </row>
    <row r="18" spans="1:4">
      <c r="A18" s="86" t="s">
        <v>32</v>
      </c>
      <c r="B18" s="11"/>
      <c r="C18" s="94"/>
      <c r="D18" s="30"/>
    </row>
    <row r="19" spans="1:4">
      <c r="A19" s="86" t="s">
        <v>144</v>
      </c>
      <c r="B19" s="11"/>
      <c r="C19" s="94">
        <v>-3585</v>
      </c>
      <c r="D19" s="30">
        <v>-1910</v>
      </c>
    </row>
    <row r="20" spans="1:4">
      <c r="A20" s="86" t="s">
        <v>143</v>
      </c>
      <c r="B20" s="11"/>
      <c r="C20" s="94">
        <v>-46884</v>
      </c>
      <c r="D20" s="30">
        <v>113282</v>
      </c>
    </row>
    <row r="21" spans="1:4">
      <c r="A21" s="86" t="s">
        <v>124</v>
      </c>
      <c r="B21" s="11"/>
      <c r="C21" s="94">
        <v>12466</v>
      </c>
      <c r="D21" s="30">
        <v>-5000</v>
      </c>
    </row>
    <row r="22" spans="1:4">
      <c r="A22" s="86" t="s">
        <v>33</v>
      </c>
      <c r="B22" s="11"/>
      <c r="C22" s="94">
        <v>236062</v>
      </c>
      <c r="D22" s="30">
        <v>69286</v>
      </c>
    </row>
    <row r="23" spans="1:4" ht="25.5">
      <c r="A23" s="47" t="s">
        <v>34</v>
      </c>
      <c r="B23" s="48"/>
      <c r="C23" s="106">
        <f>C8+C9+C10+C11+C12+C13+C14+C15+C18+C22+C17+C19+C20+C21</f>
        <v>17385887</v>
      </c>
      <c r="D23" s="106">
        <f>D8+D10+D11+D12+D13+D14+D15+D18+D22+D16+D17+D19+D20+D21</f>
        <v>6908736</v>
      </c>
    </row>
    <row r="24" spans="1:4">
      <c r="A24" s="46" t="s">
        <v>35</v>
      </c>
      <c r="B24" s="11"/>
      <c r="C24" s="94">
        <v>-452158</v>
      </c>
      <c r="D24" s="30">
        <v>908133</v>
      </c>
    </row>
    <row r="25" spans="1:4">
      <c r="A25" s="46" t="s">
        <v>83</v>
      </c>
      <c r="B25" s="11"/>
      <c r="C25" s="94">
        <v>3157294</v>
      </c>
      <c r="D25" s="30">
        <v>-1352034</v>
      </c>
    </row>
    <row r="26" spans="1:4">
      <c r="A26" s="46" t="s">
        <v>125</v>
      </c>
      <c r="B26" s="11"/>
      <c r="C26" s="94">
        <v>183599</v>
      </c>
      <c r="D26" s="30">
        <v>32113</v>
      </c>
    </row>
    <row r="27" spans="1:4">
      <c r="A27" s="46" t="s">
        <v>36</v>
      </c>
      <c r="B27" s="11"/>
      <c r="C27" s="94">
        <v>-4319561</v>
      </c>
      <c r="D27" s="30">
        <v>-432132</v>
      </c>
    </row>
    <row r="28" spans="1:4">
      <c r="A28" s="46" t="s">
        <v>126</v>
      </c>
      <c r="B28" s="11"/>
      <c r="C28" s="94">
        <v>-21842760</v>
      </c>
      <c r="D28" s="30">
        <v>1215930</v>
      </c>
    </row>
    <row r="29" spans="1:4">
      <c r="A29" s="46" t="s">
        <v>127</v>
      </c>
      <c r="B29" s="11"/>
      <c r="C29" s="94"/>
      <c r="D29" s="30"/>
    </row>
    <row r="30" spans="1:4">
      <c r="A30" s="46" t="s">
        <v>128</v>
      </c>
      <c r="B30" s="11"/>
      <c r="C30" s="94">
        <v>-241850</v>
      </c>
      <c r="D30" s="30">
        <v>-2518</v>
      </c>
    </row>
    <row r="31" spans="1:4">
      <c r="A31" s="46" t="s">
        <v>37</v>
      </c>
      <c r="B31" s="11"/>
      <c r="C31" s="94">
        <v>539532</v>
      </c>
      <c r="D31" s="30">
        <v>157412</v>
      </c>
    </row>
    <row r="32" spans="1:4">
      <c r="A32" s="46" t="s">
        <v>84</v>
      </c>
      <c r="B32" s="11"/>
      <c r="C32" s="94">
        <v>79413</v>
      </c>
      <c r="D32" s="94">
        <v>169311</v>
      </c>
    </row>
    <row r="33" spans="1:4" ht="25.5">
      <c r="A33" s="47" t="s">
        <v>38</v>
      </c>
      <c r="B33" s="48"/>
      <c r="C33" s="115">
        <f>C23+C24+C25+C26+C27+C28+C29+C30+C31+C32</f>
        <v>-5510604</v>
      </c>
      <c r="D33" s="115">
        <f>D24+D25+D26+D27+D28+D29+D30+D31+D32+D23</f>
        <v>7604951</v>
      </c>
    </row>
    <row r="34" spans="1:4">
      <c r="A34" s="83" t="s">
        <v>85</v>
      </c>
      <c r="B34" s="16"/>
      <c r="C34" s="95"/>
      <c r="D34" s="35"/>
    </row>
    <row r="35" spans="1:4">
      <c r="A35" s="83" t="s">
        <v>39</v>
      </c>
      <c r="B35" s="16"/>
      <c r="C35" s="95">
        <v>-3181637</v>
      </c>
      <c r="D35" s="35">
        <v>-1816898</v>
      </c>
    </row>
    <row r="36" spans="1:4">
      <c r="A36" s="83" t="s">
        <v>95</v>
      </c>
      <c r="B36" s="16"/>
      <c r="C36" s="95">
        <v>-239467</v>
      </c>
      <c r="D36" s="35">
        <v>-63931</v>
      </c>
    </row>
    <row r="37" spans="1:4" ht="25.5">
      <c r="A37" s="19" t="s">
        <v>40</v>
      </c>
      <c r="B37" s="49"/>
      <c r="C37" s="107">
        <f>C33+C34+C35+C36</f>
        <v>-8931708</v>
      </c>
      <c r="D37" s="116">
        <f>D33+D35+D36</f>
        <v>5724122</v>
      </c>
    </row>
    <row r="38" spans="1:4">
      <c r="A38" s="10"/>
      <c r="B38" s="11"/>
      <c r="C38" s="94"/>
      <c r="D38" s="30"/>
    </row>
    <row r="39" spans="1:4">
      <c r="A39" s="34" t="s">
        <v>41</v>
      </c>
      <c r="B39" s="50"/>
      <c r="C39" s="94"/>
      <c r="D39" s="30"/>
    </row>
    <row r="40" spans="1:4">
      <c r="A40" s="46" t="s">
        <v>86</v>
      </c>
      <c r="B40" s="11"/>
      <c r="C40" s="94">
        <v>-1283389</v>
      </c>
      <c r="D40" s="30">
        <v>-738255</v>
      </c>
    </row>
    <row r="41" spans="1:4">
      <c r="A41" s="46" t="s">
        <v>87</v>
      </c>
      <c r="B41" s="11"/>
      <c r="C41" s="108">
        <v>44950</v>
      </c>
      <c r="D41" s="117">
        <v>18537</v>
      </c>
    </row>
    <row r="42" spans="1:4">
      <c r="A42" s="46" t="s">
        <v>88</v>
      </c>
      <c r="B42" s="11"/>
      <c r="C42" s="109">
        <v>-1553891</v>
      </c>
      <c r="D42" s="117">
        <v>-581827</v>
      </c>
    </row>
    <row r="43" spans="1:4">
      <c r="A43" s="46" t="s">
        <v>5</v>
      </c>
      <c r="B43" s="11"/>
      <c r="C43" s="110"/>
      <c r="D43" s="30"/>
    </row>
    <row r="44" spans="1:4">
      <c r="A44" s="46" t="s">
        <v>145</v>
      </c>
      <c r="B44" s="11"/>
      <c r="C44" s="110">
        <v>5246</v>
      </c>
      <c r="D44" s="30"/>
    </row>
    <row r="45" spans="1:4">
      <c r="A45" s="46" t="s">
        <v>94</v>
      </c>
      <c r="B45" s="11"/>
      <c r="C45" s="110"/>
      <c r="D45" s="30"/>
    </row>
    <row r="46" spans="1:4">
      <c r="A46" s="46" t="s">
        <v>148</v>
      </c>
      <c r="B46" s="11"/>
      <c r="C46" s="95">
        <v>-34253</v>
      </c>
      <c r="D46" s="35">
        <v>-14920</v>
      </c>
    </row>
    <row r="47" spans="1:4">
      <c r="A47" s="46" t="s">
        <v>146</v>
      </c>
      <c r="B47" s="11"/>
      <c r="C47" s="95">
        <v>-5134220</v>
      </c>
      <c r="D47" s="35"/>
    </row>
    <row r="48" spans="1:4">
      <c r="A48" s="46" t="s">
        <v>147</v>
      </c>
      <c r="B48" s="11"/>
      <c r="C48" s="95">
        <v>1618240</v>
      </c>
      <c r="D48" s="35">
        <v>1533</v>
      </c>
    </row>
    <row r="49" spans="1:4">
      <c r="A49" s="46" t="s">
        <v>56</v>
      </c>
      <c r="B49" s="11"/>
      <c r="C49" s="120">
        <v>181268</v>
      </c>
      <c r="D49" s="35">
        <v>0</v>
      </c>
    </row>
    <row r="50" spans="1:4">
      <c r="A50" s="46" t="s">
        <v>96</v>
      </c>
      <c r="B50" s="11"/>
      <c r="C50" s="95"/>
      <c r="D50" s="35"/>
    </row>
    <row r="51" spans="1:4">
      <c r="A51" s="46" t="s">
        <v>149</v>
      </c>
      <c r="B51" s="16"/>
      <c r="C51" s="95">
        <v>27337</v>
      </c>
      <c r="D51" s="35">
        <v>3899</v>
      </c>
    </row>
    <row r="52" spans="1:4" ht="25.5">
      <c r="A52" s="19" t="s">
        <v>52</v>
      </c>
      <c r="B52" s="49"/>
      <c r="C52" s="107">
        <f>C40+C41+C42+C43+C45+C46+C49+C50+C51+C44+C47+C48</f>
        <v>-6128712</v>
      </c>
      <c r="D52" s="116">
        <f>D40+D41+D42+D43+D45+D46+D49+D50+D51+D48</f>
        <v>-1311033</v>
      </c>
    </row>
    <row r="53" spans="1:4">
      <c r="A53" s="10"/>
      <c r="B53" s="11"/>
      <c r="C53" s="94"/>
      <c r="D53" s="30"/>
    </row>
    <row r="54" spans="1:4">
      <c r="A54" s="34" t="s">
        <v>42</v>
      </c>
      <c r="B54" s="18"/>
      <c r="C54" s="111"/>
      <c r="D54" s="118"/>
    </row>
    <row r="55" spans="1:4">
      <c r="A55" s="10" t="s">
        <v>150</v>
      </c>
      <c r="B55" s="18"/>
      <c r="C55" s="94">
        <v>20000000</v>
      </c>
      <c r="D55" s="118"/>
    </row>
    <row r="56" spans="1:4">
      <c r="A56" s="83" t="s">
        <v>57</v>
      </c>
      <c r="B56" s="16"/>
      <c r="C56" s="95">
        <v>13886900</v>
      </c>
      <c r="D56" s="95">
        <v>7580631</v>
      </c>
    </row>
    <row r="57" spans="1:4">
      <c r="A57" s="83" t="s">
        <v>43</v>
      </c>
      <c r="B57" s="16"/>
      <c r="C57" s="95">
        <v>-9131512</v>
      </c>
      <c r="D57" s="35">
        <v>-9053765</v>
      </c>
    </row>
    <row r="58" spans="1:4">
      <c r="A58" s="83" t="s">
        <v>89</v>
      </c>
      <c r="B58" s="16"/>
      <c r="C58" s="112">
        <v>-9500000</v>
      </c>
      <c r="D58" s="119">
        <v>-3000000</v>
      </c>
    </row>
    <row r="59" spans="1:4">
      <c r="A59" s="19" t="s">
        <v>53</v>
      </c>
      <c r="B59" s="20"/>
      <c r="C59" s="107">
        <f>C56+C57+C58+C55</f>
        <v>15255388</v>
      </c>
      <c r="D59" s="116">
        <f>D56+D57+D58</f>
        <v>-4473134</v>
      </c>
    </row>
    <row r="60" spans="1:4">
      <c r="A60" s="13"/>
      <c r="B60" s="14"/>
      <c r="C60" s="98"/>
      <c r="D60" s="37"/>
    </row>
    <row r="61" spans="1:4">
      <c r="A61" s="46" t="s">
        <v>44</v>
      </c>
      <c r="B61" s="11"/>
      <c r="C61" s="94">
        <f>C37+C52+C59</f>
        <v>194968</v>
      </c>
      <c r="D61" s="30">
        <v>-60045</v>
      </c>
    </row>
    <row r="62" spans="1:4">
      <c r="A62" s="46" t="s">
        <v>33</v>
      </c>
      <c r="B62" s="11"/>
      <c r="C62" s="94">
        <v>-74299</v>
      </c>
      <c r="D62" s="30">
        <v>-34135</v>
      </c>
    </row>
    <row r="63" spans="1:4">
      <c r="A63" s="15" t="s">
        <v>100</v>
      </c>
      <c r="B63" s="16"/>
      <c r="C63" s="95">
        <v>143111</v>
      </c>
      <c r="D63" s="35">
        <v>237291</v>
      </c>
    </row>
    <row r="64" spans="1:4" ht="19.5" customHeight="1">
      <c r="A64" s="19" t="s">
        <v>58</v>
      </c>
      <c r="B64" s="49"/>
      <c r="C64" s="97">
        <v>263780</v>
      </c>
      <c r="D64" s="36">
        <f>D63+D61+D62</f>
        <v>143111</v>
      </c>
    </row>
    <row r="65" spans="1:4" ht="23.25" hidden="1" customHeight="1">
      <c r="A65" s="13"/>
      <c r="B65" s="93"/>
      <c r="C65" s="98"/>
      <c r="D65" s="98">
        <v>720020</v>
      </c>
    </row>
    <row r="66" spans="1:4" hidden="1">
      <c r="A66" s="13"/>
      <c r="B66" s="93"/>
      <c r="C66" s="98"/>
      <c r="D66" s="98"/>
    </row>
    <row r="67" spans="1:4" ht="21.75" customHeight="1">
      <c r="A67" s="45"/>
      <c r="B67" s="42"/>
      <c r="C67" s="94"/>
      <c r="D67" s="94"/>
    </row>
    <row r="68" spans="1:4">
      <c r="A68" s="45"/>
      <c r="B68" s="42"/>
      <c r="C68" s="94"/>
      <c r="D68" s="94"/>
    </row>
    <row r="69" spans="1:4">
      <c r="A69" s="21" t="s">
        <v>22</v>
      </c>
      <c r="B69" s="21"/>
      <c r="C69" s="113" t="s">
        <v>104</v>
      </c>
      <c r="D69" s="94"/>
    </row>
    <row r="70" spans="1:4" ht="29.25" customHeight="1">
      <c r="D70" s="113"/>
    </row>
    <row r="71" spans="1:4" ht="12.75" customHeight="1">
      <c r="A71" s="21" t="s">
        <v>23</v>
      </c>
      <c r="B71" s="21"/>
      <c r="C71" s="113" t="s">
        <v>105</v>
      </c>
      <c r="D71" s="113"/>
    </row>
    <row r="72" spans="1:4" ht="12.75" customHeight="1">
      <c r="A72" s="21"/>
      <c r="B72" s="21"/>
      <c r="C72" s="113"/>
      <c r="D72" s="113"/>
    </row>
    <row r="73" spans="1:4" ht="12.75" customHeight="1">
      <c r="D73" s="113"/>
    </row>
  </sheetData>
  <pageMargins left="0.59055118110236227" right="0.11811023622047245" top="0" bottom="0" header="0.31496062992125984" footer="0.31496062992125984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ОПУ</vt:lpstr>
      <vt:lpstr>Баланс</vt:lpstr>
      <vt:lpstr>ОИК</vt:lpstr>
      <vt:lpstr>ОДДС с изм.</vt:lpstr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Пользователь Windows</cp:lastModifiedBy>
  <cp:lastPrinted>2020-05-12T04:38:01Z</cp:lastPrinted>
  <dcterms:created xsi:type="dcterms:W3CDTF">2014-05-15T07:31:14Z</dcterms:created>
  <dcterms:modified xsi:type="dcterms:W3CDTF">2022-03-01T11:07:41Z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