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КАСЕ\2023 год\"/>
    </mc:Choice>
  </mc:AlternateContent>
  <xr:revisionPtr revIDLastSave="0" documentId="13_ncr:1_{8116DE8E-E22D-41CA-A084-2E44F29D1B2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аланс" sheetId="1" r:id="rId1"/>
    <sheet name="ОПУ" sheetId="2" r:id="rId2"/>
    <sheet name="ОДДС с изм." sheetId="5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3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3">[0]!F_INCOME,[0]!F_BALANCE,[0]!f_free_cash_flow,[0]!f_ratios,[0]!f_valuation</definedName>
    <definedName name="____ppp2" localSheetId="1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3" hidden="1">{"SALARIOS",#N/A,FALSE,"Hoja3";"SUELDOS EMPLEADOS",#N/A,FALSE,"Hoja4";"SUELDOS EJECUTIVOS",#N/A,FALSE,"Hoja5"}</definedName>
    <definedName name="____sal2" localSheetId="1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3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3">[0]!F_INCOME,[0]!F_BALANCE,[0]!f_free_cash_flow,[0]!f_ratios,[0]!f_valuation</definedName>
    <definedName name="___ppp2" localSheetId="1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3" hidden="1">{"SALARIOS",#N/A,FALSE,"Hoja3";"SUELDOS EMPLEADOS",#N/A,FALSE,"Hoja4";"SUELDOS EJECUTIVOS",#N/A,FALSE,"Hoja5"}</definedName>
    <definedName name="___sal2" localSheetId="1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3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3" hidden="1">{"SALARIOS",#N/A,FALSE,"Hoja3";"SUELDOS EMPLEADOS",#N/A,FALSE,"Hoja4";"SUELDOS EJECUTIVOS",#N/A,FALSE,"Hoja5"}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3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3">F_INCOME,F_BALANCE,f_free_cash_flow,f_ratios,f_valuation</definedName>
    <definedName name="_ppp2" localSheetId="1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3" hidden="1">{"SALARIOS",#N/A,FALSE,"Hoja3";"SUELDOS EMPLEADOS",#N/A,FALSE,"Hoja4";"SUELDOS EJECUTIVOS",#N/A,FALSE,"Hoja5"}</definedName>
    <definedName name="_sal2" localSheetId="1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3" hidden="1">[0]!Header1-1 &amp; "." &amp; MAX(1,COUNTA(INDEX(#REF!,MATCH([0]!Header1-1,#REF!,FALSE)):#REF!))</definedName>
    <definedName name="asd" localSheetId="1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3">[0]!F_INCOME,[0]!F_BALANCE,[0]!f_free_cash_flow,[0]!f_ratios,[0]!f_valuation</definedName>
    <definedName name="BT_SEGMENTOS" localSheetId="1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3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3" hidden="1">{#N/A,#N/A,FALSE,"Aging Summary";#N/A,#N/A,FALSE,"Ratio Analysis";#N/A,#N/A,FALSE,"Test 120 Day Accts";#N/A,#N/A,FALSE,"Tickmarks"}</definedName>
    <definedName name="dfs" localSheetId="1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1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3" hidden="1">[0]!Header1-1 &amp; "." &amp; MAX(1,COUNTA(INDEX(#REF!,MATCH([0]!Header1-1,#REF!,FALSE)):#REF!))</definedName>
    <definedName name="er" localSheetId="1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3" hidden="1">{"FLUJO DE CAJA",#N/A,FALSE,"Hoja1";"ANEXOS FLUJO",#N/A,FALSE,"Hoja1"}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3" hidden="1">{"GAN.Y PERD.RESUMIDO",#N/A,FALSE,"Hoja1";"GAN.Y PERD.DETALLADO",#N/A,FALSE,"Hoja1"}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3">-PMT(Interest_Rate/12,[0]!Number_of_Payments,Loan_Amount)</definedName>
    <definedName name="Monthly_Payment" localSheetId="1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0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3">ROW()-Header_Row</definedName>
    <definedName name="Payment_Number" localSheetId="1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3">F_INCOME,F_BALANCE,f_free_cash_flow,f_ratios,f_valuation</definedName>
    <definedName name="ppp" localSheetId="1">F_INCOME,F_BALANCE,f_free_cash_flow,f_ratios,f_valuation</definedName>
    <definedName name="ppp">F_INCOME,F_BALANCE,f_free_cash_flow,f_ratios,f_valuation</definedName>
    <definedName name="pppp" localSheetId="3">[0]!F_INCOME,[0]!F_BALANCE,[0]!f_free_cash_flow,[0]!f_ratios,[0]!f_valuation</definedName>
    <definedName name="pppp" localSheetId="1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3">F_INCOME,F_BALANCE,f_free_cash_flow,f_ratios,f_valuation</definedName>
    <definedName name="prange" localSheetId="1">F_INCOME,F_BALANCE,f_free_cash_flow,f_ratios,f_valuation</definedName>
    <definedName name="prange">F_INCOME,F_BALANCE,f_free_cash_flow,f_ratios,f_valuation</definedName>
    <definedName name="prange2" localSheetId="3">F_INCOME,F_BALANCE,f_free_cash_flow,f_ratios,f_valuation</definedName>
    <definedName name="prange2" localSheetId="1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3">-PPMT(Interest_Rate/12,ОИК!Payment_Number,Number_of_Payments,Loan_Amount)</definedName>
    <definedName name="Principal" localSheetId="1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3" hidden="1">{#N/A,#N/A,FALSE,"Aging Summary";#N/A,#N/A,FALSE,"Ratio Analysis";#N/A,#N/A,FALSE,"Test 120 Day Accts";#N/A,#N/A,FALSE,"Tickmarks"}</definedName>
    <definedName name="Repomo99" localSheetId="1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3" hidden="1">{"Rep 1",#N/A,FALSE,"Reports";"Rep 2",#N/A,FALSE,"Reports";"Rep 3",#N/A,FALSE,"Reports";"Rep 4",#N/A,FALSE,"Reports"}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3" hidden="1">{#N/A,#N/A,FALSE,"Aging Summary";#N/A,#N/A,FALSE,"Ratio Analysis";#N/A,#N/A,FALSE,"Test 120 Day Accts";#N/A,#N/A,FALSE,"Tickmarks"}</definedName>
    <definedName name="s" localSheetId="1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3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3" hidden="1">[0]!Header1-1 &amp; "." &amp; MAX(1,COUNTA(INDEX(#REF!,MATCH([0]!Header1-1,#REF!,FALSE)):#REF!))</definedName>
    <definedName name="t" localSheetId="1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3" hidden="1">{#N/A,#N/A,FALSE,"Aging Summary";#N/A,#N/A,FALSE,"Ratio Analysis";#N/A,#N/A,FALSE,"Test 120 Day Accts";#N/A,#N/A,FALSE,"Tickmarks"}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3" hidden="1">{"Rep 1",#N/A,FALSE,"Reports";"Rep 2",#N/A,FALSE,"Reports";"Rep 3",#N/A,FALSE,"Reports";"Rep 4",#N/A,FALSE,"Reports"}</definedName>
    <definedName name="w" localSheetId="1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3" hidden="1">{#N/A,#N/A,FALSE,"Aging Summary";#N/A,#N/A,FALSE,"Ratio Analysis";#N/A,#N/A,FALSE,"Test 120 Day Accts";#N/A,#N/A,FALSE,"Tickmarks"}</definedName>
    <definedName name="we" localSheetId="1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3" hidden="1">{"FLUJO DE CAJA",#N/A,FALSE,"Hoja1";"ANEXOS FLUJO",#N/A,FALSE,"Hoja1"}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3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3" hidden="1">{"Rep 1",#N/A,FALSE,"Reports";"Rep 2",#N/A,FALSE,"Reports";"Rep 3",#N/A,FALSE,"Reports";"Rep 4",#N/A,FALSE,"Reports"}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3" hidden="1">[0]!Header1-1 &amp; "." &amp; MAX(1,COUNTA(INDEX(#REF!,MATCH([0]!Header1-1,#REF!,FALSE)):#REF!))</definedName>
    <definedName name="xcd" localSheetId="1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3" hidden="1">{#N/A,#N/A,FALSE,"Aging Summary";#N/A,#N/A,FALSE,"Ratio Analysis";#N/A,#N/A,FALSE,"Test 120 Day Accts";#N/A,#N/A,FALSE,"Tickmarks"}</definedName>
    <definedName name="xx" localSheetId="1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3" hidden="1">{9.73133559484674E-65,0,0,0;9.63420075875299E-65,0,0,0;9.73133559484674E-65,0,0,0;0,0,0,0;0,0,0,0;0,0,0,0;0,0,0,0;0,0,0,0;0,0,0,0;0,0,0,0}</definedName>
    <definedName name="zed10" localSheetId="1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1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3" hidden="1">{0,0,0,0;0,0,#VALUE!,0;0,0,0,0;0,0,0,0;0,0,0,0;0,0,0,0;0,0,0,0;0,0,0,0;0,TRUE,0,0;0,0,0,FALSE}</definedName>
    <definedName name="zed5" localSheetId="1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5" l="1"/>
  <c r="C57" i="5"/>
  <c r="D48" i="5"/>
  <c r="C48" i="5"/>
  <c r="D35" i="5"/>
  <c r="C35" i="5"/>
  <c r="D21" i="5"/>
  <c r="D31" i="5" s="1"/>
  <c r="C21" i="5"/>
  <c r="C31" i="5" s="1"/>
  <c r="D23" i="2"/>
  <c r="C23" i="2"/>
  <c r="D39" i="1"/>
  <c r="C39" i="1"/>
  <c r="D48" i="1"/>
  <c r="C48" i="1"/>
  <c r="D59" i="1"/>
  <c r="C59" i="1"/>
  <c r="D33" i="1"/>
  <c r="C33" i="1"/>
  <c r="D20" i="1"/>
  <c r="C20" i="1"/>
  <c r="E25" i="4"/>
  <c r="D25" i="4"/>
  <c r="C60" i="1" l="1"/>
  <c r="E16" i="4" l="1"/>
  <c r="E17" i="4"/>
  <c r="E14" i="4"/>
  <c r="C9" i="2" l="1"/>
  <c r="D9" i="2"/>
  <c r="D59" i="5" l="1"/>
  <c r="D62" i="5" s="1"/>
  <c r="D10" i="4"/>
  <c r="D13" i="4" s="1"/>
  <c r="D18" i="4" s="1"/>
  <c r="C10" i="4"/>
  <c r="C20" i="4"/>
  <c r="E19" i="4"/>
  <c r="E8" i="4"/>
  <c r="E12" i="4"/>
  <c r="E9" i="4"/>
  <c r="E10" i="4" s="1"/>
  <c r="D34" i="1"/>
  <c r="D25" i="2"/>
  <c r="D27" i="2" s="1"/>
  <c r="C18" i="4" l="1"/>
  <c r="C13" i="4"/>
  <c r="E15" i="4"/>
  <c r="E13" i="4"/>
  <c r="D60" i="1"/>
  <c r="D61" i="1" s="1"/>
  <c r="C61" i="1"/>
  <c r="C25" i="2"/>
  <c r="C27" i="2" s="1"/>
  <c r="C59" i="5"/>
  <c r="C62" i="5" s="1"/>
  <c r="C34" i="1"/>
  <c r="C25" i="4" l="1"/>
  <c r="E18" i="4"/>
  <c r="C66" i="1"/>
</calcChain>
</file>

<file path=xl/sharedStrings.xml><?xml version="1.0" encoding="utf-8"?>
<sst xmlns="http://schemas.openxmlformats.org/spreadsheetml/2006/main" count="187" uniqueCount="145">
  <si>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</si>
  <si>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</si>
  <si>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</si>
  <si>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</si>
  <si>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</si>
  <si>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</si>
  <si>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</si>
  <si>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</si>
  <si>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</si>
  <si>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</si>
  <si>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</si>
  <si>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</si>
  <si>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</si>
  <si>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</si>
  <si>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</si>
  <si>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</si>
  <si>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</si>
  <si>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</si>
  <si>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</si>
  <si>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</si>
  <si>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</si>
  <si>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</si>
  <si>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</si>
  <si>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</si>
  <si>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</si>
  <si>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</si>
  <si>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</si>
  <si>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</si>
  <si>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</si>
  <si>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</si>
  <si>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</si>
  <si>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</si>
  <si>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</si>
  <si>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</si>
  <si>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</si>
  <si>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</si>
  <si>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</si>
  <si>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</si>
  <si>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</si>
  <si>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</si>
  <si>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</si>
  <si>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</si>
  <si>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</si>
  <si>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</si>
  <si>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</si>
  <si>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</si>
  <si>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</si>
  <si>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</si>
  <si>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</si>
  <si>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</si>
  <si>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</si>
  <si>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</si>
  <si>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</si>
  <si>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</si>
  <si>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</si>
  <si>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</si>
  <si>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</si>
  <si>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</si>
  <si>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</si>
  <si>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</si>
  <si>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</si>
  <si>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</si>
  <si>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</si>
  <si>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</si>
  <si>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</si>
  <si>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</si>
  <si>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</si>
  <si>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</si>
  <si>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</si>
  <si>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</si>
  <si>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</si>
  <si>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</si>
  <si>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</si>
  <si>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</si>
  <si>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</si>
  <si>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</si>
  <si>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</si>
  <si>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</si>
  <si>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</si>
  <si>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</si>
  <si>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</si>
  <si>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</si>
  <si>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</si>
  <si>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t>Задолженность перед сотрудниками</t>
  </si>
  <si>
    <t>Прочие краткосрочные обязательства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</si>
  <si>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</si>
  <si>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</si>
  <si>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</si>
  <si>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</si>
  <si>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</si>
  <si>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</si>
  <si>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</si>
  <si>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</si>
  <si>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</si>
  <si>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</si>
  <si>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</si>
  <si>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</si>
  <si>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</si>
  <si>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</si>
  <si>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</si>
  <si>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</si>
  <si>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</si>
  <si>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</si>
  <si>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</si>
  <si>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</si>
  <si>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</si>
  <si>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</si>
  <si>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</si>
  <si>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</si>
  <si>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</si>
  <si>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</si>
  <si>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</si>
  <si>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</si>
  <si>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</si>
  <si>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</si>
  <si>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</si>
  <si>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</si>
  <si>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</si>
  <si>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</si>
  <si>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</si>
  <si>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</si>
  <si>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</si>
  <si>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за 12 месяцев, закончившихся 31 декабря 2022 г.</t>
  </si>
  <si>
    <t>Отложенные налоговые активы</t>
  </si>
  <si>
    <t>Обязательства по договору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</si>
  <si>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</si>
  <si>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</si>
  <si>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</si>
  <si>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</si>
  <si>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</si>
  <si>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</si>
  <si>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</si>
  <si>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</si>
  <si>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За 12 месяцев , закончивщийся 31 декабря  2023 года</t>
  </si>
  <si>
    <t>за 12 месяцев, закончившихся 31 декабря 2023 г.</t>
  </si>
  <si>
    <t>За 12 месяцев , закончивщийся 31 декабря 2023 года</t>
  </si>
  <si>
    <t>И.о. главный бухгалтера</t>
  </si>
  <si>
    <t>Иманкулова А.У.</t>
  </si>
  <si>
    <t>Финансовый  директор</t>
  </si>
  <si>
    <t>Оспанов А.С.</t>
  </si>
  <si>
    <t>На 1 января 2022 года</t>
  </si>
  <si>
    <t>На 31 декабря 2022 года</t>
  </si>
  <si>
    <t>На 31 декабря 2023  года</t>
  </si>
  <si>
    <t>за 12 месяцев, закончившихся 31 декабря  2022 г.</t>
  </si>
  <si>
    <t>за 12 месяцев, закончившихся  31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</si>
</sst>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  <numFmt numFmtId="359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99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2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5" fontId="38" fillId="5" borderId="0" xfId="0" applyNumberFormat="1" applyFont="1" applyFill="1" applyAlignment="1">
      <alignment vertical="center" wrapText="1"/>
    </xf>
    <xf numFmtId="175" fontId="38" fillId="0" borderId="0" xfId="0" applyNumberFormat="1" applyFont="1" applyAlignment="1">
      <alignment vertical="center" wrapText="1"/>
    </xf>
    <xf numFmtId="175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5" fontId="38" fillId="5" borderId="52" xfId="0" applyNumberFormat="1" applyFont="1" applyFill="1" applyBorder="1" applyAlignment="1">
      <alignment vertical="center" wrapText="1"/>
    </xf>
    <xf numFmtId="175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5" fontId="250" fillId="5" borderId="52" xfId="0" applyNumberFormat="1" applyFont="1" applyFill="1" applyBorder="1" applyAlignment="1">
      <alignment vertical="center" wrapText="1"/>
    </xf>
    <xf numFmtId="175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5" fontId="250" fillId="5" borderId="0" xfId="0" applyNumberFormat="1" applyFont="1" applyFill="1" applyAlignment="1">
      <alignment vertical="center" wrapText="1"/>
    </xf>
    <xf numFmtId="175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5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5" fontId="38" fillId="5" borderId="51" xfId="0" applyNumberFormat="1" applyFont="1" applyFill="1" applyBorder="1" applyAlignment="1">
      <alignment horizontal="right" vertical="center" wrapText="1"/>
    </xf>
    <xf numFmtId="175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5" fontId="250" fillId="5" borderId="52" xfId="0" applyNumberFormat="1" applyFont="1" applyFill="1" applyBorder="1" applyAlignment="1">
      <alignment horizontal="right" vertical="center" wrapText="1"/>
    </xf>
    <xf numFmtId="175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59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164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5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5" fontId="38" fillId="5" borderId="53" xfId="0" applyNumberFormat="1" applyFont="1" applyFill="1" applyBorder="1" applyAlignment="1">
      <alignment vertical="center"/>
    </xf>
    <xf numFmtId="175" fontId="38" fillId="5" borderId="51" xfId="0" applyNumberFormat="1" applyFont="1" applyFill="1" applyBorder="1" applyAlignment="1">
      <alignment vertical="center"/>
    </xf>
    <xf numFmtId="175" fontId="250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5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5" fontId="250" fillId="0" borderId="53" xfId="0" applyNumberFormat="1" applyFont="1" applyBorder="1" applyAlignment="1">
      <alignment vertical="center" wrapText="1"/>
    </xf>
    <xf numFmtId="175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5" fontId="255" fillId="0" borderId="0" xfId="0" applyNumberFormat="1" applyFont="1" applyAlignment="1">
      <alignment vertical="center" wrapText="1"/>
    </xf>
    <xf numFmtId="175" fontId="38" fillId="0" borderId="0" xfId="0" applyNumberFormat="1" applyFont="1" applyAlignment="1">
      <alignment horizontal="center" vertical="center" wrapText="1"/>
    </xf>
    <xf numFmtId="175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5" fontId="250" fillId="5" borderId="51" xfId="0" applyNumberFormat="1" applyFont="1" applyFill="1" applyBorder="1" applyAlignment="1">
      <alignment vertical="center" wrapText="1"/>
    </xf>
    <xf numFmtId="0" fontId="252" fillId="5" borderId="0" xfId="0" applyFont="1" applyFill="1" applyAlignment="1">
      <alignment vertical="top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67"/>
  <sheetViews>
    <sheetView showGridLines="0" topLeftCell="A13" zoomScaleNormal="100" workbookViewId="0">
      <selection activeCell="D32" sqref="D32"/>
    </sheetView>
  </sheetViews>
  <sheetFormatPr defaultColWidth="9.140625" defaultRowHeight="12.75"/>
  <cols>
    <col min="1" max="1" width="41.42578125" style="10" customWidth="1"/>
    <col min="2" max="2" width="7.7109375" style="10" customWidth="1"/>
    <col min="3" max="3" width="15.28515625" style="10" customWidth="1"/>
    <col min="4" max="4" width="15.5703125" style="10" customWidth="1"/>
    <col min="5" max="5" width="12.28515625" style="1" customWidth="1"/>
    <col min="6" max="16384" width="9.140625" style="1"/>
  </cols>
  <sheetData>
    <row r="1" spans="1:7">
      <c r="A1" s="8" t="s">
        <v>41</v>
      </c>
      <c r="B1" s="2"/>
      <c r="C1" s="2"/>
      <c r="D1" s="2"/>
    </row>
    <row r="2" spans="1:7">
      <c r="A2" s="8" t="s">
        <v>51</v>
      </c>
      <c r="B2" s="2"/>
      <c r="C2" s="2"/>
      <c r="D2" s="2"/>
    </row>
    <row r="3" spans="1:7">
      <c r="A3" s="12" t="s">
        <v>133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38.25">
      <c r="A6" s="14" t="s">
        <v>0</v>
      </c>
      <c r="B6" s="9" t="s">
        <v>30</v>
      </c>
      <c r="C6" s="11" t="s">
        <v>134</v>
      </c>
      <c r="D6" s="13" t="s">
        <v>122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52</v>
      </c>
      <c r="B9" s="17">
        <v>4</v>
      </c>
      <c r="C9" s="21">
        <v>21184490</v>
      </c>
      <c r="D9" s="20">
        <v>29161010</v>
      </c>
      <c r="F9" s="15"/>
      <c r="G9" s="15"/>
    </row>
    <row r="10" spans="1:7" ht="14.1" customHeight="1">
      <c r="A10" s="19" t="s">
        <v>73</v>
      </c>
      <c r="B10" s="17"/>
      <c r="C10" s="21">
        <v>2714675</v>
      </c>
      <c r="D10" s="20">
        <v>2714675</v>
      </c>
      <c r="F10" s="15"/>
      <c r="G10" s="15"/>
    </row>
    <row r="11" spans="1:7" ht="14.1" customHeight="1">
      <c r="A11" s="19" t="s">
        <v>101</v>
      </c>
      <c r="B11" s="17">
        <v>5</v>
      </c>
      <c r="C11" s="21">
        <v>472820</v>
      </c>
      <c r="D11" s="20">
        <v>342371</v>
      </c>
      <c r="F11" s="15"/>
      <c r="G11" s="15"/>
    </row>
    <row r="12" spans="1:7" ht="14.1" customHeight="1">
      <c r="A12" s="19" t="s">
        <v>80</v>
      </c>
      <c r="B12" s="17"/>
      <c r="C12" s="21">
        <v>5454720</v>
      </c>
      <c r="D12" s="20">
        <v>5968767</v>
      </c>
      <c r="F12" s="15"/>
      <c r="G12" s="15"/>
    </row>
    <row r="13" spans="1:7" ht="14.1" customHeight="1">
      <c r="A13" s="19" t="s">
        <v>102</v>
      </c>
      <c r="B13" s="17"/>
      <c r="C13" s="21">
        <v>816409</v>
      </c>
      <c r="D13" s="20">
        <v>266414</v>
      </c>
      <c r="F13" s="15"/>
      <c r="G13" s="15"/>
    </row>
    <row r="14" spans="1:7" ht="14.1" customHeight="1">
      <c r="A14" s="19" t="s">
        <v>3</v>
      </c>
      <c r="B14" s="17"/>
      <c r="C14" s="21">
        <v>114224</v>
      </c>
      <c r="D14" s="20">
        <v>66300</v>
      </c>
      <c r="F14" s="15"/>
      <c r="G14" s="15"/>
    </row>
    <row r="15" spans="1:7" ht="14.1" customHeight="1">
      <c r="A15" s="19" t="s">
        <v>74</v>
      </c>
      <c r="B15" s="17">
        <v>6</v>
      </c>
      <c r="C15" s="21">
        <v>43215</v>
      </c>
      <c r="D15" s="20">
        <v>45616</v>
      </c>
      <c r="F15" s="15"/>
      <c r="G15" s="15"/>
    </row>
    <row r="16" spans="1:7" ht="14.1" customHeight="1">
      <c r="A16" s="19" t="s">
        <v>123</v>
      </c>
      <c r="B16" s="17"/>
      <c r="C16" s="21">
        <v>2447</v>
      </c>
      <c r="D16" s="20">
        <v>7240</v>
      </c>
      <c r="F16" s="15"/>
      <c r="G16" s="15"/>
    </row>
    <row r="17" spans="1:7" ht="14.1" customHeight="1">
      <c r="A17" s="19" t="s">
        <v>91</v>
      </c>
      <c r="B17" s="17">
        <v>6</v>
      </c>
      <c r="C17" s="21">
        <v>2406390</v>
      </c>
      <c r="D17" s="20">
        <v>1300017</v>
      </c>
      <c r="F17" s="15"/>
      <c r="G17" s="15"/>
    </row>
    <row r="18" spans="1:7" ht="25.5">
      <c r="A18" s="19" t="s">
        <v>75</v>
      </c>
      <c r="B18" s="17"/>
      <c r="C18" s="21">
        <v>1955800</v>
      </c>
      <c r="D18" s="20">
        <v>1643592</v>
      </c>
      <c r="F18" s="15"/>
      <c r="G18" s="15"/>
    </row>
    <row r="19" spans="1:7" ht="14.1" customHeight="1">
      <c r="A19" s="19" t="s">
        <v>53</v>
      </c>
      <c r="B19" s="17"/>
      <c r="C19" s="21">
        <v>2856210</v>
      </c>
      <c r="E19" s="15"/>
      <c r="F19" s="15"/>
      <c r="G19" s="15"/>
    </row>
    <row r="20" spans="1:7" ht="14.1" customHeight="1">
      <c r="A20" s="23"/>
      <c r="B20" s="24"/>
      <c r="C20" s="25">
        <f>SUM(C9:C19)</f>
        <v>38021400</v>
      </c>
      <c r="D20" s="26">
        <f>SUM(D9:D19)</f>
        <v>41516002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98</v>
      </c>
      <c r="B22" s="29">
        <v>7</v>
      </c>
      <c r="C22" s="21">
        <v>4674484</v>
      </c>
      <c r="D22" s="21">
        <v>3845312</v>
      </c>
      <c r="F22" s="15"/>
      <c r="G22" s="15"/>
    </row>
    <row r="23" spans="1:7" ht="14.1" customHeight="1">
      <c r="A23" s="28" t="s">
        <v>99</v>
      </c>
      <c r="B23" s="29">
        <v>10</v>
      </c>
      <c r="C23" s="21">
        <v>8294075</v>
      </c>
      <c r="D23" s="20">
        <v>5984432</v>
      </c>
      <c r="F23" s="15"/>
      <c r="G23" s="15"/>
    </row>
    <row r="24" spans="1:7" ht="14.1" customHeight="1">
      <c r="A24" s="28" t="s">
        <v>78</v>
      </c>
      <c r="B24" s="29">
        <v>6</v>
      </c>
      <c r="C24" s="21">
        <v>2822843</v>
      </c>
      <c r="D24" s="21">
        <v>2109526</v>
      </c>
      <c r="F24" s="15"/>
      <c r="G24" s="15"/>
    </row>
    <row r="25" spans="1:7" ht="14.1" customHeight="1">
      <c r="A25" s="19" t="s">
        <v>74</v>
      </c>
      <c r="B25" s="17">
        <v>6</v>
      </c>
      <c r="C25" s="21">
        <v>3487198</v>
      </c>
      <c r="D25" s="20">
        <v>5561875</v>
      </c>
      <c r="F25" s="15"/>
      <c r="G25" s="15"/>
    </row>
    <row r="26" spans="1:7" ht="14.1" customHeight="1">
      <c r="A26" s="19" t="s">
        <v>80</v>
      </c>
      <c r="B26" s="17">
        <v>10</v>
      </c>
      <c r="C26" s="21">
        <v>4325955</v>
      </c>
      <c r="D26" s="20">
        <v>3089258</v>
      </c>
      <c r="F26" s="15"/>
      <c r="G26" s="15"/>
    </row>
    <row r="27" spans="1:7" ht="14.1" customHeight="1">
      <c r="A27" s="19" t="s">
        <v>100</v>
      </c>
      <c r="B27" s="17">
        <v>10</v>
      </c>
      <c r="C27" s="21">
        <v>545268</v>
      </c>
      <c r="D27" s="20">
        <v>144356</v>
      </c>
      <c r="F27" s="15"/>
      <c r="G27" s="15"/>
    </row>
    <row r="28" spans="1:7" ht="14.1" customHeight="1">
      <c r="A28" s="19" t="s">
        <v>76</v>
      </c>
      <c r="B28" s="17"/>
      <c r="C28" s="21">
        <v>1783512</v>
      </c>
      <c r="D28" s="20">
        <v>900182</v>
      </c>
      <c r="F28" s="15"/>
      <c r="G28" s="15"/>
    </row>
    <row r="29" spans="1:7" ht="14.1" customHeight="1">
      <c r="A29" s="19" t="s">
        <v>77</v>
      </c>
      <c r="B29" s="17"/>
      <c r="C29" s="21">
        <v>776</v>
      </c>
      <c r="D29" s="20">
        <v>25163</v>
      </c>
      <c r="F29" s="15"/>
      <c r="G29" s="15"/>
    </row>
    <row r="30" spans="1:7" ht="14.1" customHeight="1">
      <c r="A30" s="19" t="s">
        <v>79</v>
      </c>
      <c r="B30" s="17"/>
      <c r="C30" s="21">
        <v>272</v>
      </c>
      <c r="D30" s="20">
        <v>307</v>
      </c>
      <c r="F30" s="15"/>
      <c r="G30" s="15"/>
    </row>
    <row r="31" spans="1:7" ht="14.1" customHeight="1">
      <c r="A31" s="19" t="s">
        <v>92</v>
      </c>
      <c r="B31" s="17"/>
      <c r="C31" s="21">
        <v>1365256</v>
      </c>
      <c r="D31" s="20">
        <v>2871420</v>
      </c>
      <c r="F31" s="15"/>
      <c r="G31" s="15"/>
    </row>
    <row r="32" spans="1:7" ht="14.1" customHeight="1">
      <c r="A32" s="19" t="s">
        <v>5</v>
      </c>
      <c r="B32" s="17"/>
      <c r="C32" s="21">
        <v>60553</v>
      </c>
      <c r="D32" s="20">
        <v>503598</v>
      </c>
      <c r="F32" s="15"/>
      <c r="G32" s="15"/>
    </row>
    <row r="33" spans="1:7" ht="14.1" customHeight="1">
      <c r="A33" s="30"/>
      <c r="B33" s="24"/>
      <c r="C33" s="25">
        <f>SUM(C22:C32)</f>
        <v>27360192</v>
      </c>
      <c r="D33" s="26">
        <f>SUM(D22:D32)</f>
        <v>25035429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65381592</v>
      </c>
      <c r="D34" s="33">
        <f>D20+D33</f>
        <v>66551431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96</v>
      </c>
      <c r="B37" s="17">
        <v>8</v>
      </c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54</v>
      </c>
      <c r="B38" s="17"/>
      <c r="C38" s="21">
        <v>18136850</v>
      </c>
      <c r="D38" s="20">
        <v>10940620</v>
      </c>
      <c r="F38" s="15"/>
      <c r="G38" s="15"/>
    </row>
    <row r="39" spans="1:7" ht="14.1" customHeight="1">
      <c r="A39" s="35" t="s">
        <v>8</v>
      </c>
      <c r="B39" s="31"/>
      <c r="C39" s="32">
        <f>SUM(C37:C38)</f>
        <v>22010630</v>
      </c>
      <c r="D39" s="33">
        <f>SUM(D37:D38)</f>
        <v>14814400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94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81</v>
      </c>
      <c r="B43" s="29"/>
      <c r="C43" s="21">
        <v>3519725</v>
      </c>
      <c r="D43" s="21">
        <v>3519725</v>
      </c>
      <c r="E43" s="15"/>
      <c r="F43" s="15"/>
      <c r="G43" s="15"/>
    </row>
    <row r="44" spans="1:7" ht="14.1" customHeight="1">
      <c r="A44" s="28" t="s">
        <v>82</v>
      </c>
      <c r="B44" s="29"/>
      <c r="C44" s="21">
        <v>149272</v>
      </c>
      <c r="D44" s="21">
        <v>93221</v>
      </c>
      <c r="F44" s="15"/>
      <c r="G44" s="15"/>
    </row>
    <row r="45" spans="1:7" ht="14.1" customHeight="1">
      <c r="A45" s="28" t="s">
        <v>93</v>
      </c>
      <c r="B45" s="29"/>
      <c r="C45" s="21">
        <v>681840</v>
      </c>
      <c r="D45" s="21">
        <v>1342451</v>
      </c>
      <c r="F45" s="15"/>
      <c r="G45" s="15"/>
    </row>
    <row r="46" spans="1:7" ht="14.1" customHeight="1">
      <c r="A46" s="28" t="s">
        <v>95</v>
      </c>
      <c r="B46" s="29"/>
      <c r="D46" s="21"/>
      <c r="F46" s="15"/>
      <c r="G46" s="15"/>
    </row>
    <row r="47" spans="1:7" ht="14.1" customHeight="1">
      <c r="A47" s="28" t="s">
        <v>55</v>
      </c>
      <c r="B47" s="29"/>
      <c r="D47" s="21">
        <v>2254971</v>
      </c>
      <c r="F47" s="15"/>
      <c r="G47" s="15"/>
    </row>
    <row r="48" spans="1:7" ht="14.1" customHeight="1">
      <c r="A48" s="35"/>
      <c r="B48" s="24"/>
      <c r="C48" s="25">
        <f>SUM(C42:C47)</f>
        <v>24350837</v>
      </c>
      <c r="D48" s="26">
        <f>SUM(D42:D47)</f>
        <v>27210368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93</v>
      </c>
      <c r="B50" s="17">
        <v>10</v>
      </c>
      <c r="C50" s="21">
        <v>6965125</v>
      </c>
      <c r="D50" s="21">
        <v>14561757</v>
      </c>
      <c r="F50" s="15"/>
      <c r="G50" s="15"/>
    </row>
    <row r="51" spans="1:7" ht="14.1" customHeight="1">
      <c r="A51" s="39" t="s">
        <v>95</v>
      </c>
      <c r="B51" s="17">
        <v>10</v>
      </c>
      <c r="C51" s="21">
        <v>8520560</v>
      </c>
      <c r="D51" s="21">
        <v>6707903</v>
      </c>
      <c r="F51" s="15"/>
      <c r="G51" s="15"/>
    </row>
    <row r="52" spans="1:7" ht="14.1" customHeight="1">
      <c r="A52" s="98" t="s">
        <v>124</v>
      </c>
      <c r="B52" s="17">
        <v>10</v>
      </c>
      <c r="C52" s="21">
        <v>1169875</v>
      </c>
      <c r="D52" s="21">
        <v>1722238</v>
      </c>
      <c r="F52" s="15"/>
      <c r="G52" s="15"/>
    </row>
    <row r="53" spans="1:7" ht="14.1" customHeight="1">
      <c r="A53" s="28" t="s">
        <v>125</v>
      </c>
      <c r="B53" s="29">
        <v>10</v>
      </c>
      <c r="C53" s="21">
        <v>637778</v>
      </c>
      <c r="D53" s="21">
        <v>637778</v>
      </c>
      <c r="F53" s="15"/>
      <c r="G53" s="15"/>
    </row>
    <row r="54" spans="1:7" ht="14.1" customHeight="1">
      <c r="A54" s="28" t="s">
        <v>83</v>
      </c>
      <c r="B54" s="29">
        <v>10</v>
      </c>
      <c r="C54" s="21">
        <v>210658</v>
      </c>
      <c r="D54" s="21">
        <v>554781</v>
      </c>
      <c r="F54" s="15"/>
      <c r="G54" s="15"/>
    </row>
    <row r="55" spans="1:7" ht="14.1" customHeight="1">
      <c r="A55" s="19" t="s">
        <v>97</v>
      </c>
      <c r="B55" s="17">
        <v>10</v>
      </c>
      <c r="C55" s="21">
        <v>176576</v>
      </c>
      <c r="D55" s="21">
        <v>256593</v>
      </c>
      <c r="F55" s="15"/>
      <c r="G55" s="15"/>
    </row>
    <row r="56" spans="1:7" ht="14.1" customHeight="1">
      <c r="A56" s="19" t="s">
        <v>82</v>
      </c>
      <c r="B56" s="17">
        <v>10</v>
      </c>
      <c r="C56" s="21">
        <v>3341</v>
      </c>
      <c r="D56" s="21">
        <v>3341</v>
      </c>
      <c r="F56" s="15"/>
      <c r="G56" s="15"/>
    </row>
    <row r="57" spans="1:7" ht="14.1" customHeight="1">
      <c r="A57" s="19" t="s">
        <v>11</v>
      </c>
      <c r="B57" s="17">
        <v>10</v>
      </c>
      <c r="C57" s="20">
        <v>203906</v>
      </c>
      <c r="D57" s="21">
        <v>-14</v>
      </c>
      <c r="F57" s="15"/>
      <c r="G57" s="15"/>
    </row>
    <row r="58" spans="1:7" ht="24.75" customHeight="1">
      <c r="A58" s="19" t="s">
        <v>84</v>
      </c>
      <c r="B58" s="17">
        <v>10</v>
      </c>
      <c r="C58" s="21">
        <v>1132306</v>
      </c>
      <c r="D58" s="21">
        <v>82286</v>
      </c>
      <c r="F58" s="15"/>
      <c r="G58" s="15"/>
    </row>
    <row r="59" spans="1:7" ht="14.1" customHeight="1">
      <c r="A59" s="35"/>
      <c r="B59" s="24"/>
      <c r="C59" s="26">
        <f>SUM(C50:C58)</f>
        <v>19020125</v>
      </c>
      <c r="D59" s="25">
        <f>SUM(D50:D58)</f>
        <v>24526663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43370962</v>
      </c>
      <c r="D60" s="32">
        <f>D48+D59</f>
        <v>51737031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65381592</v>
      </c>
      <c r="D61" s="32">
        <f>D39+D60</f>
        <v>66551431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>
        <v>8</v>
      </c>
      <c r="C64" s="97">
        <v>13645</v>
      </c>
      <c r="D64" s="97">
        <v>14814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136</v>
      </c>
      <c r="B67" s="40"/>
      <c r="C67" s="40" t="s">
        <v>137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138</v>
      </c>
      <c r="B70" s="40"/>
      <c r="C70" s="40" t="s">
        <v>139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6"/>
  <sheetViews>
    <sheetView showGridLines="0" zoomScaleNormal="100" workbookViewId="0">
      <selection activeCell="K26" sqref="K26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5" width="13.5703125" style="15" customWidth="1"/>
    <col min="6" max="16384" width="9.140625" style="15"/>
  </cols>
  <sheetData>
    <row r="1" spans="1:4">
      <c r="A1" s="47" t="s">
        <v>41</v>
      </c>
      <c r="B1" s="40"/>
      <c r="C1" s="40"/>
      <c r="D1" s="40"/>
    </row>
    <row r="2" spans="1:4">
      <c r="A2" s="47" t="s">
        <v>42</v>
      </c>
      <c r="B2" s="40"/>
      <c r="C2" s="40"/>
      <c r="D2" s="40"/>
    </row>
    <row r="3" spans="1:4">
      <c r="A3" s="48" t="s">
        <v>133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 ht="51">
      <c r="A6" s="14" t="s">
        <v>0</v>
      </c>
      <c r="B6" s="9" t="s">
        <v>30</v>
      </c>
      <c r="C6" s="11" t="s">
        <v>134</v>
      </c>
      <c r="D6" s="13" t="s">
        <v>122</v>
      </c>
    </row>
    <row r="7" spans="1:4" ht="14.1" customHeight="1">
      <c r="A7" s="19" t="s">
        <v>37</v>
      </c>
      <c r="B7" s="17">
        <v>11</v>
      </c>
      <c r="C7" s="53">
        <v>54366781</v>
      </c>
      <c r="D7" s="53">
        <v>57028877</v>
      </c>
    </row>
    <row r="8" spans="1:4" ht="14.1" customHeight="1">
      <c r="A8" s="54" t="s">
        <v>43</v>
      </c>
      <c r="B8" s="55">
        <v>12</v>
      </c>
      <c r="C8" s="56">
        <v>-39809049</v>
      </c>
      <c r="D8" s="56">
        <v>-35575673</v>
      </c>
    </row>
    <row r="9" spans="1:4" ht="14.1" customHeight="1">
      <c r="A9" s="16" t="s">
        <v>44</v>
      </c>
      <c r="B9" s="36"/>
      <c r="C9" s="57">
        <f>SUM(C7:C8)</f>
        <v>14557732</v>
      </c>
      <c r="D9" s="57">
        <f>SUM(D7:D8)</f>
        <v>21453204</v>
      </c>
    </row>
    <row r="10" spans="1:4" ht="14.1" customHeight="1">
      <c r="A10" s="19" t="s">
        <v>45</v>
      </c>
      <c r="B10" s="17">
        <v>13</v>
      </c>
      <c r="C10" s="53">
        <v>-2731516</v>
      </c>
      <c r="D10" s="53">
        <v>-2776023</v>
      </c>
    </row>
    <row r="11" spans="1:4" ht="14.1" customHeight="1">
      <c r="A11" s="19" t="s">
        <v>16</v>
      </c>
      <c r="B11" s="17">
        <v>14</v>
      </c>
      <c r="C11" s="53">
        <v>-2726915</v>
      </c>
      <c r="D11" s="53">
        <v>-2853645</v>
      </c>
    </row>
    <row r="12" spans="1:4" ht="33" customHeight="1">
      <c r="A12" s="19" t="s">
        <v>119</v>
      </c>
      <c r="B12" s="17"/>
      <c r="C12" s="53">
        <v>-164073</v>
      </c>
      <c r="D12" s="53">
        <v>132459</v>
      </c>
    </row>
    <row r="13" spans="1:4" ht="18" customHeight="1">
      <c r="A13" s="19" t="s">
        <v>126</v>
      </c>
      <c r="B13" s="17"/>
      <c r="C13" s="53"/>
      <c r="D13" s="53"/>
    </row>
    <row r="14" spans="1:4" ht="14.1" customHeight="1">
      <c r="A14" s="19" t="s">
        <v>70</v>
      </c>
      <c r="B14" s="17"/>
      <c r="C14" s="53">
        <v>25888</v>
      </c>
      <c r="D14" s="53">
        <v>7844</v>
      </c>
    </row>
    <row r="15" spans="1:4" ht="14.1" customHeight="1">
      <c r="A15" s="19" t="s">
        <v>71</v>
      </c>
      <c r="B15" s="17">
        <v>15</v>
      </c>
      <c r="C15" s="53">
        <v>11857108</v>
      </c>
      <c r="D15" s="53">
        <v>5986865</v>
      </c>
    </row>
    <row r="16" spans="1:4" ht="14.1" customHeight="1">
      <c r="A16" s="54" t="s">
        <v>72</v>
      </c>
      <c r="B16" s="55">
        <v>15</v>
      </c>
      <c r="C16" s="56">
        <v>-10748587</v>
      </c>
      <c r="D16" s="56">
        <v>-4917466</v>
      </c>
    </row>
    <row r="17" spans="1:4" ht="14.1" customHeight="1">
      <c r="A17" s="16" t="s">
        <v>46</v>
      </c>
      <c r="B17" s="17"/>
      <c r="C17" s="57">
        <v>10069637</v>
      </c>
      <c r="D17" s="57">
        <v>17033238</v>
      </c>
    </row>
    <row r="18" spans="1:4" ht="14.1" customHeight="1">
      <c r="A18" s="19" t="s">
        <v>33</v>
      </c>
      <c r="B18" s="17">
        <v>16</v>
      </c>
      <c r="C18" s="53">
        <v>904087</v>
      </c>
      <c r="D18" s="53">
        <v>683322</v>
      </c>
    </row>
    <row r="19" spans="1:4" ht="14.1" customHeight="1">
      <c r="A19" s="19" t="s">
        <v>34</v>
      </c>
      <c r="B19" s="17">
        <v>17</v>
      </c>
      <c r="C19" s="53">
        <v>-3869290</v>
      </c>
      <c r="D19" s="53">
        <v>-3489663</v>
      </c>
    </row>
    <row r="20" spans="1:4" ht="14.1" customHeight="1">
      <c r="A20" s="58" t="s">
        <v>17</v>
      </c>
      <c r="B20" s="9"/>
      <c r="C20" s="56">
        <v>164073</v>
      </c>
      <c r="D20" s="56">
        <v>821074</v>
      </c>
    </row>
    <row r="21" spans="1:4" ht="14.1" customHeight="1">
      <c r="A21" s="16" t="s">
        <v>47</v>
      </c>
      <c r="B21" s="36"/>
      <c r="C21" s="57">
        <v>7268507</v>
      </c>
      <c r="D21" s="57">
        <v>15047971</v>
      </c>
    </row>
    <row r="22" spans="1:4" ht="14.1" customHeight="1">
      <c r="A22" s="19" t="s">
        <v>32</v>
      </c>
      <c r="B22" s="17"/>
      <c r="C22" s="53">
        <v>-4330075</v>
      </c>
      <c r="D22" s="53">
        <v>-4181063</v>
      </c>
    </row>
    <row r="23" spans="1:4" ht="14.1" customHeight="1">
      <c r="A23" s="35" t="s">
        <v>48</v>
      </c>
      <c r="B23" s="31"/>
      <c r="C23" s="59">
        <f>C21+C22</f>
        <v>2938432</v>
      </c>
      <c r="D23" s="59">
        <f>D21+D22</f>
        <v>10866908</v>
      </c>
    </row>
    <row r="24" spans="1:4" ht="14.1" customHeight="1">
      <c r="A24" s="39" t="s">
        <v>49</v>
      </c>
      <c r="B24" s="17"/>
      <c r="C24" s="53">
        <v>0</v>
      </c>
      <c r="D24" s="53">
        <v>0</v>
      </c>
    </row>
    <row r="25" spans="1:4" ht="14.1" customHeight="1">
      <c r="A25" s="35" t="s">
        <v>50</v>
      </c>
      <c r="B25" s="31"/>
      <c r="C25" s="60">
        <f>C23</f>
        <v>2938432</v>
      </c>
      <c r="D25" s="60">
        <f>D23</f>
        <v>10866908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38</v>
      </c>
      <c r="B27" s="62">
        <v>8</v>
      </c>
      <c r="C27" s="63">
        <f>C25/1000</f>
        <v>2938.4319999999998</v>
      </c>
      <c r="D27" s="63">
        <f>D25/1000</f>
        <v>10866.907999999999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18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136</v>
      </c>
      <c r="B31" s="40"/>
      <c r="C31" s="40" t="s">
        <v>137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138</v>
      </c>
      <c r="B34" s="40"/>
      <c r="C34" s="40" t="s">
        <v>139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1"/>
  <sheetViews>
    <sheetView showGridLines="0" tabSelected="1" topLeftCell="A37" workbookViewId="0">
      <selection activeCell="C61" sqref="C61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3" width="14.85546875" style="95" customWidth="1"/>
    <col min="4" max="4" width="13" style="95" customWidth="1"/>
    <col min="5" max="5" width="13.7109375" style="79" customWidth="1"/>
    <col min="6" max="16384" width="9.140625" style="79"/>
  </cols>
  <sheetData>
    <row r="1" spans="1:4">
      <c r="A1" s="47" t="s">
        <v>41</v>
      </c>
      <c r="B1" s="40"/>
      <c r="C1" s="78"/>
      <c r="D1" s="78"/>
    </row>
    <row r="2" spans="1:4">
      <c r="A2" s="47" t="s">
        <v>56</v>
      </c>
      <c r="B2" s="40"/>
      <c r="C2" s="78"/>
      <c r="D2" s="78"/>
    </row>
    <row r="3" spans="1:4">
      <c r="A3" s="48" t="s">
        <v>133</v>
      </c>
      <c r="B3" s="66"/>
      <c r="C3" s="80"/>
      <c r="D3" s="80"/>
    </row>
    <row r="4" spans="1:4" ht="6.6" customHeight="1" thickBot="1">
      <c r="A4" s="67"/>
      <c r="B4" s="51"/>
      <c r="C4" s="81"/>
      <c r="D4" s="81"/>
    </row>
    <row r="5" spans="1:4">
      <c r="A5" s="82"/>
      <c r="B5" s="82"/>
      <c r="C5" s="78"/>
      <c r="D5" s="78"/>
    </row>
    <row r="6" spans="1:4" ht="51">
      <c r="A6" s="14" t="s">
        <v>0</v>
      </c>
      <c r="B6" s="9" t="s">
        <v>30</v>
      </c>
      <c r="C6" s="13" t="s">
        <v>144</v>
      </c>
      <c r="D6" s="13" t="s">
        <v>143</v>
      </c>
    </row>
    <row r="7" spans="1:4">
      <c r="A7" s="27" t="s">
        <v>19</v>
      </c>
      <c r="B7" s="36"/>
      <c r="C7" s="83"/>
      <c r="D7" s="83"/>
    </row>
    <row r="8" spans="1:4">
      <c r="A8" s="19" t="s">
        <v>57</v>
      </c>
      <c r="B8" s="17"/>
      <c r="C8" s="20">
        <v>7268507</v>
      </c>
      <c r="D8" s="21">
        <v>15047971</v>
      </c>
    </row>
    <row r="9" spans="1:4">
      <c r="A9" s="19" t="s">
        <v>20</v>
      </c>
      <c r="B9" s="17"/>
      <c r="C9" s="20"/>
      <c r="D9" s="21"/>
    </row>
    <row r="10" spans="1:4">
      <c r="A10" s="19" t="s">
        <v>58</v>
      </c>
      <c r="B10" s="17"/>
      <c r="C10" s="20">
        <v>3842416</v>
      </c>
      <c r="D10" s="21">
        <v>3222478</v>
      </c>
    </row>
    <row r="11" spans="1:4">
      <c r="A11" s="19" t="s">
        <v>127</v>
      </c>
      <c r="B11" s="17"/>
      <c r="C11" s="20"/>
      <c r="D11" s="21"/>
    </row>
    <row r="12" spans="1:4">
      <c r="A12" s="19" t="s">
        <v>105</v>
      </c>
      <c r="B12" s="17"/>
      <c r="C12" s="20">
        <v>-904087</v>
      </c>
      <c r="D12" s="21">
        <v>-683322</v>
      </c>
    </row>
    <row r="13" spans="1:4">
      <c r="A13" s="19" t="s">
        <v>104</v>
      </c>
      <c r="B13" s="17"/>
      <c r="C13" s="20">
        <v>3869290</v>
      </c>
      <c r="D13" s="21">
        <v>3490979</v>
      </c>
    </row>
    <row r="14" spans="1:4">
      <c r="A14" s="19" t="s">
        <v>106</v>
      </c>
      <c r="B14" s="17"/>
      <c r="C14" s="20">
        <v>164073</v>
      </c>
      <c r="D14" s="21">
        <v>-837825</v>
      </c>
    </row>
    <row r="15" spans="1:4">
      <c r="A15" s="19" t="s">
        <v>86</v>
      </c>
      <c r="B15" s="17"/>
      <c r="C15" s="20">
        <v>25888</v>
      </c>
      <c r="D15" s="21">
        <v>108766</v>
      </c>
    </row>
    <row r="16" spans="1:4">
      <c r="A16" s="19" t="s">
        <v>107</v>
      </c>
      <c r="B16" s="17"/>
      <c r="C16" s="20">
        <v>2401</v>
      </c>
      <c r="D16" s="21">
        <v>2761</v>
      </c>
    </row>
    <row r="17" spans="1:4">
      <c r="A17" s="19" t="s">
        <v>126</v>
      </c>
      <c r="B17" s="17"/>
      <c r="C17" s="20"/>
      <c r="D17" s="21"/>
    </row>
    <row r="18" spans="1:4">
      <c r="A18" s="19" t="s">
        <v>128</v>
      </c>
      <c r="B18" s="17"/>
      <c r="C18" s="20"/>
      <c r="D18" s="21"/>
    </row>
    <row r="19" spans="1:4">
      <c r="A19" s="19" t="s">
        <v>129</v>
      </c>
      <c r="B19" s="17"/>
      <c r="C19" s="20">
        <v>149272</v>
      </c>
      <c r="D19" s="21"/>
    </row>
    <row r="20" spans="1:4">
      <c r="A20" s="19" t="s">
        <v>120</v>
      </c>
      <c r="B20" s="17"/>
      <c r="C20" s="20">
        <v>164073</v>
      </c>
      <c r="D20" s="21">
        <v>-132459</v>
      </c>
    </row>
    <row r="21" spans="1:4" ht="25.5">
      <c r="A21" s="84" t="s">
        <v>21</v>
      </c>
      <c r="B21" s="85"/>
      <c r="C21" s="86">
        <f>SUM(C8:C20)</f>
        <v>14581833</v>
      </c>
      <c r="D21" s="86">
        <f>SUM(D8:D20)</f>
        <v>20219349</v>
      </c>
    </row>
    <row r="22" spans="1:4">
      <c r="A22" s="19" t="s">
        <v>22</v>
      </c>
      <c r="B22" s="17"/>
      <c r="C22" s="20">
        <v>829172</v>
      </c>
      <c r="D22" s="21">
        <v>-1391252</v>
      </c>
    </row>
    <row r="23" spans="1:4">
      <c r="A23" s="19" t="s">
        <v>59</v>
      </c>
      <c r="B23" s="17"/>
      <c r="C23" s="20">
        <v>2309643</v>
      </c>
      <c r="D23" s="21">
        <v>-324100</v>
      </c>
    </row>
    <row r="24" spans="1:4">
      <c r="A24" s="19" t="s">
        <v>87</v>
      </c>
      <c r="B24" s="17"/>
      <c r="C24" s="20"/>
      <c r="D24" s="21">
        <v>-735264</v>
      </c>
    </row>
    <row r="25" spans="1:4">
      <c r="A25" s="19" t="s">
        <v>110</v>
      </c>
      <c r="B25" s="17"/>
      <c r="C25" s="20">
        <v>-2074677</v>
      </c>
      <c r="D25" s="21">
        <v>-734587</v>
      </c>
    </row>
    <row r="26" spans="1:4">
      <c r="A26" s="19" t="s">
        <v>88</v>
      </c>
      <c r="B26" s="17"/>
      <c r="C26" s="20">
        <v>1812657</v>
      </c>
      <c r="D26" s="21">
        <v>3755308</v>
      </c>
    </row>
    <row r="27" spans="1:4">
      <c r="A27" s="19" t="s">
        <v>89</v>
      </c>
      <c r="B27" s="17"/>
      <c r="C27" s="20">
        <v>80017</v>
      </c>
      <c r="D27" s="21">
        <v>56240</v>
      </c>
    </row>
    <row r="28" spans="1:4">
      <c r="A28" s="19" t="s">
        <v>90</v>
      </c>
      <c r="B28" s="17"/>
      <c r="C28" s="20">
        <v>400912</v>
      </c>
      <c r="D28" s="21">
        <v>-541393</v>
      </c>
    </row>
    <row r="29" spans="1:4">
      <c r="A29" s="19" t="s">
        <v>108</v>
      </c>
      <c r="B29" s="17"/>
      <c r="C29" s="20">
        <v>552363</v>
      </c>
      <c r="D29" s="21">
        <v>459605</v>
      </c>
    </row>
    <row r="30" spans="1:4">
      <c r="A30" s="19" t="s">
        <v>109</v>
      </c>
      <c r="B30" s="17"/>
      <c r="C30" s="21">
        <v>-130921</v>
      </c>
      <c r="D30" s="21">
        <v>151574</v>
      </c>
    </row>
    <row r="31" spans="1:4" ht="25.5">
      <c r="A31" s="84" t="s">
        <v>23</v>
      </c>
      <c r="B31" s="85"/>
      <c r="C31" s="87">
        <f>SUM(C21:C30)</f>
        <v>18360999</v>
      </c>
      <c r="D31" s="87">
        <f>SUM(D21:D30)</f>
        <v>20915480</v>
      </c>
    </row>
    <row r="32" spans="1:4">
      <c r="A32" s="19" t="s">
        <v>60</v>
      </c>
      <c r="B32" s="17"/>
      <c r="C32" s="21"/>
      <c r="D32" s="20"/>
    </row>
    <row r="33" spans="1:4">
      <c r="A33" s="19" t="s">
        <v>24</v>
      </c>
      <c r="B33" s="17"/>
      <c r="C33" s="21">
        <v>-3967898</v>
      </c>
      <c r="D33" s="20">
        <v>-3772841</v>
      </c>
    </row>
    <row r="34" spans="1:4">
      <c r="A34" s="19" t="s">
        <v>69</v>
      </c>
      <c r="B34" s="17"/>
      <c r="C34" s="21">
        <v>-689200</v>
      </c>
      <c r="D34" s="20">
        <v>-613045</v>
      </c>
    </row>
    <row r="35" spans="1:4" ht="25.5">
      <c r="A35" s="35" t="s">
        <v>25</v>
      </c>
      <c r="B35" s="88"/>
      <c r="C35" s="33">
        <f>SUM(C31:C34)</f>
        <v>13703901</v>
      </c>
      <c r="D35" s="32">
        <f>SUM(D31:D34)</f>
        <v>16529594</v>
      </c>
    </row>
    <row r="36" spans="1:4">
      <c r="A36" s="34"/>
      <c r="B36" s="17"/>
      <c r="C36" s="21"/>
      <c r="D36" s="20"/>
    </row>
    <row r="37" spans="1:4">
      <c r="A37" s="27" t="s">
        <v>26</v>
      </c>
      <c r="B37" s="89"/>
      <c r="C37" s="21"/>
      <c r="D37" s="20"/>
    </row>
    <row r="38" spans="1:4" ht="25.5">
      <c r="A38" s="34" t="s">
        <v>130</v>
      </c>
      <c r="B38" s="89"/>
      <c r="C38" s="21"/>
      <c r="D38" s="20"/>
    </row>
    <row r="39" spans="1:4">
      <c r="A39" s="19" t="s">
        <v>61</v>
      </c>
      <c r="B39" s="17"/>
      <c r="C39" s="20">
        <v>-6356252</v>
      </c>
      <c r="D39" s="21">
        <v>-9139524</v>
      </c>
    </row>
    <row r="40" spans="1:4">
      <c r="A40" s="19" t="s">
        <v>62</v>
      </c>
      <c r="B40" s="17"/>
      <c r="C40" s="20">
        <v>25888</v>
      </c>
      <c r="D40" s="21">
        <v>352000</v>
      </c>
    </row>
    <row r="41" spans="1:4">
      <c r="A41" s="19" t="s">
        <v>63</v>
      </c>
      <c r="B41" s="17"/>
      <c r="C41" s="20">
        <v>-194357</v>
      </c>
      <c r="D41" s="21">
        <v>-1165645</v>
      </c>
    </row>
    <row r="42" spans="1:4">
      <c r="A42" s="19" t="s">
        <v>80</v>
      </c>
      <c r="B42" s="17"/>
      <c r="C42" s="20"/>
      <c r="D42" s="21">
        <v>-3621480</v>
      </c>
    </row>
    <row r="43" spans="1:4">
      <c r="A43" s="19" t="s">
        <v>113</v>
      </c>
      <c r="B43" s="17"/>
      <c r="C43" s="20"/>
      <c r="D43" s="21"/>
    </row>
    <row r="44" spans="1:4">
      <c r="A44" s="19" t="s">
        <v>111</v>
      </c>
      <c r="B44" s="17"/>
      <c r="C44" s="20">
        <v>-21825</v>
      </c>
      <c r="D44" s="21">
        <v>-26495</v>
      </c>
    </row>
    <row r="45" spans="1:4">
      <c r="A45" s="19" t="s">
        <v>39</v>
      </c>
      <c r="B45" s="17"/>
      <c r="C45" s="20">
        <v>148129</v>
      </c>
      <c r="D45" s="90">
        <v>656126</v>
      </c>
    </row>
    <row r="46" spans="1:4">
      <c r="A46" s="19" t="s">
        <v>131</v>
      </c>
      <c r="B46" s="17"/>
      <c r="C46" s="20">
        <v>164237</v>
      </c>
      <c r="D46" s="21"/>
    </row>
    <row r="47" spans="1:4">
      <c r="A47" s="19" t="s">
        <v>112</v>
      </c>
      <c r="B47" s="17"/>
      <c r="C47" s="20">
        <v>21274</v>
      </c>
      <c r="D47" s="21">
        <v>2141</v>
      </c>
    </row>
    <row r="48" spans="1:4" ht="25.5">
      <c r="A48" s="35" t="s">
        <v>35</v>
      </c>
      <c r="B48" s="88"/>
      <c r="C48" s="33">
        <f>SUM(C39:C47)</f>
        <v>-6212906</v>
      </c>
      <c r="D48" s="32">
        <f>SUM(D38:D47)</f>
        <v>-12942877</v>
      </c>
    </row>
    <row r="49" spans="1:4">
      <c r="A49" s="34"/>
      <c r="B49" s="17"/>
      <c r="C49" s="21"/>
      <c r="D49" s="20"/>
    </row>
    <row r="50" spans="1:4">
      <c r="A50" s="27" t="s">
        <v>27</v>
      </c>
      <c r="B50" s="36"/>
      <c r="C50" s="38"/>
      <c r="D50" s="37"/>
    </row>
    <row r="51" spans="1:4">
      <c r="A51" s="19" t="s">
        <v>114</v>
      </c>
      <c r="B51" s="17"/>
      <c r="C51" s="21">
        <v>9362769</v>
      </c>
      <c r="D51" s="21">
        <v>30290425</v>
      </c>
    </row>
    <row r="52" spans="1:4">
      <c r="A52" s="19" t="s">
        <v>121</v>
      </c>
      <c r="B52" s="17"/>
      <c r="C52" s="20">
        <v>-13520050</v>
      </c>
      <c r="D52" s="21">
        <v>-20708086</v>
      </c>
    </row>
    <row r="53" spans="1:4">
      <c r="A53" s="19" t="s">
        <v>64</v>
      </c>
      <c r="B53" s="17"/>
      <c r="C53" s="92"/>
      <c r="D53" s="91">
        <v>-9900000</v>
      </c>
    </row>
    <row r="54" spans="1:4">
      <c r="A54" s="19" t="s">
        <v>115</v>
      </c>
      <c r="B54" s="17"/>
      <c r="C54" s="92">
        <v>-2800000</v>
      </c>
      <c r="D54" s="91">
        <v>-2800000</v>
      </c>
    </row>
    <row r="55" spans="1:4">
      <c r="A55" s="19" t="s">
        <v>132</v>
      </c>
      <c r="B55" s="17"/>
      <c r="C55" s="92"/>
      <c r="D55" s="91"/>
    </row>
    <row r="56" spans="1:4">
      <c r="A56" s="19" t="s">
        <v>116</v>
      </c>
      <c r="B56" s="17"/>
      <c r="C56" s="92">
        <v>-684383</v>
      </c>
      <c r="D56" s="91">
        <v>-75805</v>
      </c>
    </row>
    <row r="57" spans="1:4">
      <c r="A57" s="96" t="s">
        <v>36</v>
      </c>
      <c r="B57" s="31"/>
      <c r="C57" s="33">
        <f>SUM(C51:C56)</f>
        <v>-7641664</v>
      </c>
      <c r="D57" s="32">
        <f>SUM(D51:D56)</f>
        <v>-3193466</v>
      </c>
    </row>
    <row r="58" spans="1:4">
      <c r="A58" s="16"/>
      <c r="B58" s="36"/>
      <c r="C58" s="38"/>
      <c r="D58" s="37"/>
    </row>
    <row r="59" spans="1:4">
      <c r="A59" s="19" t="s">
        <v>117</v>
      </c>
      <c r="B59" s="17"/>
      <c r="C59" s="21">
        <f>C35+C48+C57</f>
        <v>-150669</v>
      </c>
      <c r="D59" s="20">
        <f>D35+D48+D57</f>
        <v>393251</v>
      </c>
    </row>
    <row r="60" spans="1:4" ht="25.5">
      <c r="A60" s="19" t="s">
        <v>118</v>
      </c>
      <c r="B60" s="17"/>
      <c r="C60" s="21">
        <v>-292376</v>
      </c>
      <c r="D60" s="20">
        <v>-153429</v>
      </c>
    </row>
    <row r="61" spans="1:4">
      <c r="A61" s="34" t="s">
        <v>103</v>
      </c>
      <c r="B61" s="17"/>
      <c r="C61" s="21">
        <v>503598</v>
      </c>
      <c r="D61" s="20">
        <v>263776</v>
      </c>
    </row>
    <row r="62" spans="1:4" ht="19.5" customHeight="1">
      <c r="A62" s="35" t="s">
        <v>40</v>
      </c>
      <c r="B62" s="88"/>
      <c r="C62" s="33">
        <f>SUM(C59:C61)</f>
        <v>60553</v>
      </c>
      <c r="D62" s="32">
        <f>SUM(D59:D61)</f>
        <v>503598</v>
      </c>
    </row>
    <row r="63" spans="1:4" ht="23.25" hidden="1" customHeight="1">
      <c r="A63" s="16"/>
      <c r="B63" s="93"/>
      <c r="C63" s="38"/>
      <c r="D63" s="38">
        <v>720020</v>
      </c>
    </row>
    <row r="64" spans="1:4" hidden="1">
      <c r="A64" s="16"/>
      <c r="B64" s="93"/>
      <c r="C64" s="38"/>
      <c r="D64" s="38"/>
    </row>
    <row r="65" spans="1:4">
      <c r="A65" s="40"/>
      <c r="B65" s="40"/>
      <c r="C65" s="94"/>
      <c r="D65" s="21"/>
    </row>
    <row r="66" spans="1:4" ht="21.75" customHeight="1">
      <c r="A66" s="40"/>
      <c r="B66" s="40"/>
      <c r="C66" s="94"/>
      <c r="D66" s="94"/>
    </row>
    <row r="67" spans="1:4" ht="12.75" customHeight="1">
      <c r="A67" s="40" t="s">
        <v>136</v>
      </c>
      <c r="B67" s="40"/>
      <c r="C67" s="40" t="s">
        <v>137</v>
      </c>
      <c r="D67" s="40"/>
    </row>
    <row r="68" spans="1:4" ht="12.75" customHeight="1">
      <c r="A68" s="40"/>
      <c r="B68" s="40"/>
      <c r="C68" s="40"/>
      <c r="D68" s="40"/>
    </row>
    <row r="69" spans="1:4">
      <c r="A69" s="40"/>
      <c r="B69" s="40"/>
      <c r="C69" s="40"/>
      <c r="D69" s="40"/>
    </row>
    <row r="70" spans="1:4">
      <c r="A70" s="40" t="s">
        <v>138</v>
      </c>
      <c r="B70" s="40"/>
      <c r="C70" s="40" t="s">
        <v>139</v>
      </c>
      <c r="D70" s="40"/>
    </row>
    <row r="71" spans="1:4">
      <c r="C71" s="46"/>
      <c r="D71" s="77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35"/>
  <sheetViews>
    <sheetView showGridLines="0" workbookViewId="0">
      <selection activeCell="H24" sqref="H24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41</v>
      </c>
      <c r="B1" s="47"/>
      <c r="C1" s="47"/>
      <c r="D1" s="47"/>
      <c r="E1" s="47"/>
    </row>
    <row r="2" spans="1:5">
      <c r="A2" s="47" t="s">
        <v>65</v>
      </c>
      <c r="B2" s="47"/>
      <c r="C2" s="47"/>
      <c r="D2" s="47"/>
      <c r="E2" s="47"/>
    </row>
    <row r="3" spans="1:5">
      <c r="A3" s="48" t="s">
        <v>135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30</v>
      </c>
      <c r="C6" s="9" t="s">
        <v>7</v>
      </c>
      <c r="D6" s="9" t="s">
        <v>54</v>
      </c>
      <c r="E6" s="9" t="s">
        <v>66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140</v>
      </c>
      <c r="B8" s="35"/>
      <c r="C8" s="71">
        <v>3873780</v>
      </c>
      <c r="D8" s="71">
        <v>9973712</v>
      </c>
      <c r="E8" s="71">
        <f>C8+D8</f>
        <v>13847492</v>
      </c>
    </row>
    <row r="9" spans="1:5">
      <c r="A9" s="34" t="s">
        <v>31</v>
      </c>
      <c r="B9" s="34"/>
      <c r="C9" s="41">
        <v>0</v>
      </c>
      <c r="D9" s="41">
        <v>10866908</v>
      </c>
      <c r="E9" s="41">
        <f>D9</f>
        <v>10866908</v>
      </c>
    </row>
    <row r="10" spans="1:5" ht="14.1" customHeight="1">
      <c r="A10" s="72" t="s">
        <v>85</v>
      </c>
      <c r="B10" s="73"/>
      <c r="C10" s="74">
        <f>SUM(C9)</f>
        <v>0</v>
      </c>
      <c r="D10" s="74">
        <f>SUM(D9)</f>
        <v>10866908</v>
      </c>
      <c r="E10" s="74">
        <f>SUM(E9)</f>
        <v>10866908</v>
      </c>
    </row>
    <row r="11" spans="1:5" ht="14.1" customHeight="1">
      <c r="A11" s="34" t="s">
        <v>68</v>
      </c>
      <c r="B11" s="34"/>
      <c r="C11" s="41"/>
      <c r="D11" s="41"/>
      <c r="E11" s="41"/>
    </row>
    <row r="12" spans="1:5" ht="14.1" customHeight="1">
      <c r="A12" s="14" t="s">
        <v>67</v>
      </c>
      <c r="B12" s="14"/>
      <c r="C12" s="75">
        <v>0</v>
      </c>
      <c r="D12" s="75">
        <v>-9900000</v>
      </c>
      <c r="E12" s="75">
        <f>D12</f>
        <v>-9900000</v>
      </c>
    </row>
    <row r="13" spans="1:5" ht="14.1" customHeight="1">
      <c r="A13" s="27" t="s">
        <v>141</v>
      </c>
      <c r="B13" s="34"/>
      <c r="C13" s="41">
        <f>C8+C10-C12</f>
        <v>3873780</v>
      </c>
      <c r="D13" s="41">
        <f>D8+D10+D12</f>
        <v>10940620</v>
      </c>
      <c r="E13" s="41">
        <f>E8+E10+E12</f>
        <v>14814400</v>
      </c>
    </row>
    <row r="14" spans="1:5" ht="14.1" customHeight="1">
      <c r="A14" s="34" t="s">
        <v>31</v>
      </c>
      <c r="B14" s="34"/>
      <c r="C14" s="41"/>
      <c r="D14" s="41"/>
      <c r="E14" s="41">
        <f>D14</f>
        <v>0</v>
      </c>
    </row>
    <row r="15" spans="1:5" ht="14.1" customHeight="1">
      <c r="A15" s="72" t="s">
        <v>29</v>
      </c>
      <c r="B15" s="34"/>
      <c r="C15" s="41"/>
      <c r="D15" s="41"/>
      <c r="E15" s="41">
        <f t="shared" ref="E15:E17" si="0">D15</f>
        <v>0</v>
      </c>
    </row>
    <row r="16" spans="1:5" ht="14.1" customHeight="1">
      <c r="A16" s="34" t="s">
        <v>68</v>
      </c>
      <c r="B16" s="34"/>
      <c r="C16" s="41"/>
      <c r="D16" s="41"/>
      <c r="E16" s="41">
        <f t="shared" si="0"/>
        <v>0</v>
      </c>
    </row>
    <row r="17" spans="1:5" ht="14.1" customHeight="1">
      <c r="A17" s="34" t="s">
        <v>67</v>
      </c>
      <c r="B17" s="34"/>
      <c r="C17" s="41"/>
      <c r="D17" s="41"/>
      <c r="E17" s="41">
        <f t="shared" si="0"/>
        <v>0</v>
      </c>
    </row>
    <row r="18" spans="1:5" ht="14.1" customHeight="1">
      <c r="A18" s="35" t="s">
        <v>141</v>
      </c>
      <c r="B18" s="35"/>
      <c r="C18" s="71">
        <f>SUM(C8,C10:C12)</f>
        <v>3873780</v>
      </c>
      <c r="D18" s="71">
        <f>D13</f>
        <v>10940620</v>
      </c>
      <c r="E18" s="71">
        <f>C18+D18</f>
        <v>14814400</v>
      </c>
    </row>
    <row r="19" spans="1:5" ht="14.1" customHeight="1">
      <c r="A19" s="34" t="s">
        <v>31</v>
      </c>
      <c r="B19" s="34"/>
      <c r="C19" s="41"/>
      <c r="D19" s="41">
        <v>14157798</v>
      </c>
      <c r="E19" s="41">
        <f>C19+D19</f>
        <v>14157798</v>
      </c>
    </row>
    <row r="20" spans="1:5" ht="14.1" customHeight="1">
      <c r="A20" s="72" t="s">
        <v>29</v>
      </c>
      <c r="B20" s="72"/>
      <c r="C20" s="74">
        <f>SUM(C19)</f>
        <v>0</v>
      </c>
      <c r="D20" s="74">
        <v>2938432</v>
      </c>
      <c r="E20" s="74">
        <v>2938432</v>
      </c>
    </row>
    <row r="21" spans="1:5" ht="14.1" customHeight="1">
      <c r="A21" s="34" t="s">
        <v>68</v>
      </c>
      <c r="B21" s="34"/>
      <c r="C21" s="41"/>
      <c r="D21" s="41"/>
      <c r="E21" s="41">
        <v>0</v>
      </c>
    </row>
    <row r="22" spans="1:5" ht="14.1" customHeight="1">
      <c r="A22" s="34" t="s">
        <v>67</v>
      </c>
      <c r="B22" s="34"/>
      <c r="C22" s="41">
        <v>0</v>
      </c>
      <c r="D22" s="75">
        <v>-9900000</v>
      </c>
      <c r="E22" s="75">
        <v>-9900000</v>
      </c>
    </row>
    <row r="23" spans="1:5" ht="14.1" customHeight="1">
      <c r="A23" s="14" t="s">
        <v>28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/>
      <c r="E24" s="41"/>
    </row>
    <row r="25" spans="1:5" ht="20.45" customHeight="1">
      <c r="A25" s="35" t="s">
        <v>142</v>
      </c>
      <c r="B25" s="35"/>
      <c r="C25" s="71">
        <f>C18</f>
        <v>3873780</v>
      </c>
      <c r="D25" s="71">
        <f>D18+D19+D20+D22</f>
        <v>18136850</v>
      </c>
      <c r="E25" s="71">
        <f>C25+D25</f>
        <v>22010630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136</v>
      </c>
      <c r="B28" s="40"/>
      <c r="C28" s="40" t="s">
        <v>137</v>
      </c>
      <c r="D28" s="40"/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138</v>
      </c>
      <c r="B31" s="40"/>
      <c r="C31" s="40" t="s">
        <v>139</v>
      </c>
      <c r="D31" s="40"/>
      <c r="E31" s="76"/>
    </row>
    <row r="32" spans="1:5" ht="14.1" customHeight="1">
      <c r="D32" s="77"/>
      <c r="E32" s="77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ОДДС с изм.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BUH1@Local.network.kz</cp:lastModifiedBy>
  <cp:lastPrinted>2024-05-25T10:15:14Z</cp:lastPrinted>
  <dcterms:created xsi:type="dcterms:W3CDTF">2014-05-15T07:31:14Z</dcterms:created>
  <dcterms:modified xsi:type="dcterms:W3CDTF">2024-05-28T05:53:23Z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