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activeTab="3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C64" i="1"/>
  <c r="D48" i="5"/>
  <c r="E16" i="4" l="1"/>
  <c r="E17"/>
  <c r="E14"/>
  <c r="D21" i="5"/>
  <c r="C21"/>
  <c r="D57" l="1"/>
  <c r="C57"/>
  <c r="D31"/>
  <c r="D35" s="1"/>
  <c r="C48"/>
  <c r="D9" i="2"/>
  <c r="D17" s="1"/>
  <c r="C9"/>
  <c r="C17" s="1"/>
  <c r="D33" i="1"/>
  <c r="C33"/>
  <c r="D59"/>
  <c r="C59"/>
  <c r="D48"/>
  <c r="C48"/>
  <c r="C20"/>
  <c r="D20"/>
  <c r="D59" i="5" l="1"/>
  <c r="D62" s="1"/>
  <c r="D10" i="4"/>
  <c r="D13" s="1"/>
  <c r="D18" s="1"/>
  <c r="C10"/>
  <c r="C20"/>
  <c r="D20"/>
  <c r="C31" i="5"/>
  <c r="C35" s="1"/>
  <c r="E22" i="4"/>
  <c r="E19"/>
  <c r="E20" s="1"/>
  <c r="E8"/>
  <c r="E12"/>
  <c r="E9"/>
  <c r="E10" s="1"/>
  <c r="C39" i="1"/>
  <c r="D39"/>
  <c r="D34"/>
  <c r="D21" i="2"/>
  <c r="D23" s="1"/>
  <c r="D25" s="1"/>
  <c r="D27" s="1"/>
  <c r="C18" i="4" l="1"/>
  <c r="C13"/>
  <c r="D25"/>
  <c r="E15"/>
  <c r="E13"/>
  <c r="D60" i="1"/>
  <c r="D61" s="1"/>
  <c r="C60"/>
  <c r="C61" s="1"/>
  <c r="C21" i="2"/>
  <c r="C23" s="1"/>
  <c r="C25" s="1"/>
  <c r="C27" s="1"/>
  <c r="C59" i="5"/>
  <c r="C62" s="1"/>
  <c r="C34" i="1"/>
  <c r="C25" i="4" l="1"/>
  <c r="E18"/>
  <c r="E25" s="1"/>
  <c r="C66" i="1"/>
</calcChain>
</file>

<file path=xl/sharedStrings.xml><?xml version="1.0" encoding="utf-8"?>
<sst xmlns="http://schemas.openxmlformats.org/spreadsheetml/2006/main" count="187" uniqueCount="147">
  <si>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</si>
  <si>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</si>
  <si>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</si>
  <si>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</si>
  <si>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</si>
  <si>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</si>
  <si>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</si>
  <si>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</si>
  <si>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</si>
  <si>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</si>
  <si>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</si>
  <si>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</si>
  <si>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</si>
  <si>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</si>
  <si>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</si>
  <si>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</si>
  <si>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</si>
  <si>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</si>
  <si>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</si>
  <si>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</si>
  <si>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</si>
  <si>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</si>
  <si>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</si>
  <si>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</si>
  <si>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</si>
  <si>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</si>
  <si>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</si>
  <si>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</si>
  <si>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</si>
  <si>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</si>
  <si>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</si>
  <si>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</si>
  <si>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</si>
  <si>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</si>
  <si>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</si>
  <si>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</si>
  <si>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</si>
  <si>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</si>
  <si>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</si>
  <si>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</si>
  <si>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</si>
  <si>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</si>
  <si>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</si>
  <si>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</si>
  <si>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</si>
  <si>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</si>
  <si>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</si>
  <si>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</si>
  <si>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</si>
  <si>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</si>
  <si>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</si>
  <si>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</si>
  <si>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</si>
  <si>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</si>
  <si>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</si>
  <si>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</si>
  <si>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</si>
  <si>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</si>
  <si>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</si>
  <si>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</si>
  <si>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</si>
  <si>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</si>
  <si>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</si>
  <si>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</si>
  <si>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</si>
  <si>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</si>
  <si>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</si>
  <si>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</si>
  <si>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</si>
  <si>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</si>
  <si>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</si>
  <si>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</si>
  <si>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</si>
  <si>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</si>
  <si>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</si>
  <si>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Краснянская Л.Н.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</si>
  <si>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</si>
  <si>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</si>
  <si>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</si>
  <si>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</si>
  <si>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</si>
  <si>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</si>
  <si>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</si>
  <si>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</si>
  <si>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</si>
  <si>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</si>
  <si>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t>Задолженность перед сотрудниками</t>
  </si>
  <si>
    <t>Прочие краткосрочные обязательства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</si>
  <si>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</si>
  <si>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</si>
  <si>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</si>
  <si>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</si>
  <si>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</si>
  <si>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</si>
  <si>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</si>
  <si>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</si>
  <si>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</si>
  <si>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</si>
  <si>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</si>
  <si>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</si>
  <si>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</si>
  <si>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</si>
  <si>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</si>
  <si>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</si>
  <si>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</si>
  <si>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</si>
  <si>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</si>
  <si>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</si>
  <si>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</si>
  <si>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</si>
  <si>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</si>
  <si>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</si>
  <si>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</si>
  <si>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</si>
  <si>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</si>
  <si>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</si>
  <si>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</si>
  <si>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</si>
  <si>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</si>
  <si>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</si>
  <si>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</si>
  <si>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</si>
  <si>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</si>
  <si>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Резерв ОКУ</t>
  </si>
  <si>
    <t>Выплаты займов</t>
  </si>
  <si>
    <t>Низамов И.С.</t>
  </si>
  <si>
    <t>Отложенные налоговые активы</t>
  </si>
  <si>
    <t>Обязательства по договору</t>
  </si>
  <si>
    <t>Задолжнность по облигациям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</si>
  <si>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</si>
  <si>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</si>
  <si>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</si>
  <si>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</si>
  <si>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</si>
  <si>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</si>
  <si>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</si>
  <si>
    <t>На 1 января 2022 года</t>
  </si>
  <si>
    <t>На 31 декабря 2022 года</t>
  </si>
  <si>
    <t>На 31 марта 2023  года</t>
  </si>
  <si>
    <t>За 1 квартал , закончивщийся 31 марта  2023 года</t>
  </si>
  <si>
    <t>31 марта 2023 г.</t>
  </si>
  <si>
    <t>3 декабря 2022 г</t>
  </si>
  <si>
    <t>За 1 квартал , закончивщийся 31 марта 2023 года</t>
  </si>
  <si>
    <t>31 марта 2023 г</t>
  </si>
  <si>
    <t>31 марта 2022 г</t>
  </si>
  <si>
    <t>За 1 квартал, закончивщийся 31 марта  2023 года</t>
  </si>
  <si>
    <t>Займы выданные связанным сторонам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</si>
</sst>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&quot;р.&quot;;[Red]\-#,##0&quot;р.&quot;"/>
    <numFmt numFmtId="168" formatCode="#,##0.00&quot;р.&quot;;\-#,##0.00&quot;р.&quot;"/>
    <numFmt numFmtId="169" formatCode="#,##0.00&quot;р.&quot;;[Red]\-#,##0.0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(* #,##0_);_(* \(#,##0\);_(* &quot;-&quot;_);_(@_)"/>
    <numFmt numFmtId="175" formatCode="[$-409]d\-mmm\-yy;@"/>
    <numFmt numFmtId="176" formatCode="_(* #,##0_);_(* \(#,##0\);_(* \-_);_(@_)"/>
    <numFmt numFmtId="177" formatCode="[$$-409]#,##0_ ;[Red]\-[$$-409]#,##0\ "/>
    <numFmt numFmtId="178" formatCode="_ * #,##0_ ;_ * \-#,##0_ ;_ * &quot;-&quot;_ ;_ @_ "/>
    <numFmt numFmtId="179" formatCode="_-* #,##0\ _?_._-;\-* #,##0\ _?_._-;_-* &quot;-&quot;\ _?_._-;_-@_-"/>
    <numFmt numFmtId="180" formatCode="#"/>
    <numFmt numFmtId="181" formatCode="_-* #,##0.00\ _?_._-;\-* #,##0.00\ _?_._-;_-* &quot;-&quot;??\ _?_._-;_-@_-"/>
    <numFmt numFmtId="182" formatCode="0.000000"/>
    <numFmt numFmtId="183" formatCode="&quot;$&quot;#,##0.0_);[Red]\(&quot;$&quot;#,##0.0\)"/>
    <numFmt numFmtId="184" formatCode="&quot;р.&quot;#,##0.0_);[Red]\(&quot;р.&quot;#,##0.0\)"/>
    <numFmt numFmtId="185" formatCode="&quot;$&quot;\ \ #,##0_);[Red]\(&quot;$&quot;\ \ #,##0\)"/>
    <numFmt numFmtId="186" formatCode="&quot;р.&quot;\ \ #,##0_);[Red]\(&quot;р.&quot;\ \ #,##0\)"/>
    <numFmt numFmtId="187" formatCode="#,##0_);[Red]\(#,##0\);\-"/>
    <numFmt numFmtId="188" formatCode="#,##0.00000___;"/>
    <numFmt numFmtId="189" formatCode="&quot;$&quot;#,##0_);[Red]\(&quot;$&quot;#,##0\)"/>
    <numFmt numFmtId="190" formatCode="&quot;$&quot;#,##0.00;\-&quot;$&quot;#,##0.00"/>
    <numFmt numFmtId="191" formatCode="&quot;р.&quot;#,##0.00;\-&quot;р.&quot;#,##0.00"/>
    <numFmt numFmtId="192" formatCode="0.0_%;\(0.0\)%;\ \-\ \ \ "/>
    <numFmt numFmtId="193" formatCode="#,###.000000_);\(#,##0.000000\);\ \-\ _ "/>
    <numFmt numFmtId="194" formatCode="&quot;$&quot;\ \ #,##0.0_);[Red]\(&quot;$&quot;\ \ #,##0.0\)"/>
    <numFmt numFmtId="195" formatCode="&quot;р.&quot;\ \ #,##0.0_);[Red]\(&quot;р.&quot;\ \ #,##0.0\)"/>
    <numFmt numFmtId="196" formatCode="&quot;$&quot;\ \ #,##0.00_);[Red]\(&quot;$&quot;\ \ #,##0.00\)"/>
    <numFmt numFmtId="197" formatCode="&quot;р.&quot;\ \ #,##0.00_);[Red]\(&quot;р.&quot;\ \ #,##0.00\)"/>
    <numFmt numFmtId="198" formatCode="#,##0_);\(#,##0\);_ \-\ \ "/>
    <numFmt numFmtId="199" formatCode="&quot;$&quot;#,##0;[Red]\-&quot;$&quot;#,##0"/>
    <numFmt numFmtId="200" formatCode="&quot;р.&quot;#,##0;[Red]\-&quot;р.&quot;#,##0"/>
    <numFmt numFmtId="201" formatCode="&quot;$&quot;#,##0.00_);[Red]\(&quot;$&quot;#,##0.00\)"/>
    <numFmt numFmtId="202" formatCode="&quot;$&quot;#,##0.00;[Red]\-&quot;$&quot;#,##0.00"/>
    <numFmt numFmtId="203" formatCode="&quot;р.&quot;#,##0.00;[Red]\-&quot;р.&quot;#,##0.00"/>
    <numFmt numFmtId="204" formatCode="#,##0___);\(#,##0\);___-\ \ "/>
    <numFmt numFmtId="205" formatCode="#,##0.0_);\(#,##0.0\)"/>
    <numFmt numFmtId="206" formatCode="&quot;£&quot;_(#,##0.00_);&quot;£&quot;\(#,##0.00\)"/>
    <numFmt numFmtId="207" formatCode="&quot;$&quot;_(#,##0.00_);&quot;$&quot;\(#,##0.00\)"/>
    <numFmt numFmtId="208" formatCode="&quot;р.&quot;_(#,##0.00_);&quot;р.&quot;\(#,##0.00\)"/>
    <numFmt numFmtId="209" formatCode="#,##0.0_)\x;\(#,##0.0\)\x"/>
    <numFmt numFmtId="210" formatCode="#,##0.0_)_x;\(#,##0.0\)_x"/>
    <numFmt numFmtId="211" formatCode="#,##0_);\(#,##0\);0_)"/>
    <numFmt numFmtId="212" formatCode="0.0_)\%;\(0.0\)\%"/>
    <numFmt numFmtId="213" formatCode="#,##0.0_)_%;\(#,##0.0\)_%"/>
    <numFmt numFmtId="214" formatCode="#,##0;\(#,##0\)"/>
    <numFmt numFmtId="215" formatCode="_(&quot;$&quot;* #,##0.00_);_(&quot;$&quot;* \(#,##0.00\);_(&quot;$&quot;* &quot;-&quot;??_);_(@_)"/>
    <numFmt numFmtId="216" formatCode="\£\ #,##0_);[Red]\(\£\ #,##0\)"/>
    <numFmt numFmtId="217" formatCode="\¥\ #,##0_);[Red]\(\¥\ #,##0\)"/>
    <numFmt numFmtId="218" formatCode="_-* #,##0\ &quot;р.&quot;_-;\-* #,##0\ &quot;р.&quot;_-;_-* &quot;-&quot;\ &quot;р.&quot;_-;_-@_-"/>
    <numFmt numFmtId="219" formatCode="_-* #,##0\ &quot;$&quot;_-;\-* #,##0\ &quot;$&quot;_-;_-* &quot;-&quot;\ &quot;$&quot;_-;_-@_-"/>
    <numFmt numFmtId="220" formatCode="0.0"/>
    <numFmt numFmtId="221" formatCode="#,##0_);\(#,##0\);&quot;- &quot;"/>
    <numFmt numFmtId="222" formatCode="#,##0.0_);\(#,##0.0\);&quot;- &quot;"/>
    <numFmt numFmtId="223" formatCode="#,##0.00_);\(#,##0.00\);&quot;- &quot;"/>
    <numFmt numFmtId="224" formatCode="000"/>
    <numFmt numFmtId="225" formatCode="0.000%"/>
    <numFmt numFmtId="226" formatCode="&quot;$&quot;#,##0_);\(&quot;$&quot;#,##0\)"/>
    <numFmt numFmtId="227" formatCode="General_)"/>
    <numFmt numFmtId="228" formatCode="\•\ \ @"/>
    <numFmt numFmtId="229" formatCode="yyyy"/>
    <numFmt numFmtId="230" formatCode="0.000"/>
    <numFmt numFmtId="231" formatCode="#\ ##0_.\ &quot;zі&quot;\ 00\ &quot;gr&quot;;\(#\ ##0.00\z\і\)"/>
    <numFmt numFmtId="232" formatCode="&quot;\&quot;#,##0.00;[Red]&quot;\&quot;\-#,##0.00"/>
    <numFmt numFmtId="233" formatCode="#,##0.000_);\(#,##0.000\)"/>
    <numFmt numFmtId="234" formatCode="#\ ##0&quot;zі&quot;00&quot;gr&quot;;\(#\ ##0.00\z\і\)"/>
    <numFmt numFmtId="235" formatCode="_-&quot;р.&quot;* #,##0.00_-;\-&quot;р.&quot;* #,##0.00_-;_-&quot;р.&quot;* &quot;-&quot;??_-;_-@_-"/>
    <numFmt numFmtId="236" formatCode="&quot;р.&quot;#,\);\(&quot;р.&quot;#,##0\)"/>
    <numFmt numFmtId="237" formatCode="0.0%;\(0.0%\)"/>
    <numFmt numFmtId="238" formatCode="&quot;$&quot;#,\);\(&quot;$&quot;#,##0\)"/>
    <numFmt numFmtId="239" formatCode="_-* #,##0\ _K_c_-;\-* #,##0\ _K_c_-;_-* &quot;-&quot;\ _K_c_-;_-@_-"/>
    <numFmt numFmtId="240" formatCode="_-* #,##0.00\ _K_c_-;\-* #,##0.00\ _K_c_-;_-* &quot;-&quot;??\ _K_c_-;_-@_-"/>
    <numFmt numFmtId="241" formatCode="0.000_)"/>
    <numFmt numFmtId="242" formatCode="#,##0_)_%;\(#,##0\)_%;"/>
    <numFmt numFmtId="243" formatCode="#,##0.000\);[Red]\(#,##0.000\)"/>
    <numFmt numFmtId="244" formatCode="_._.* #,##0.0_)_%;_._.* \(#,##0.0\)_%"/>
    <numFmt numFmtId="245" formatCode="#,##0.0_)_%;\(#,##0.0\)_%;\ \ .0_)_%"/>
    <numFmt numFmtId="246" formatCode="_._.* #,##0.00_)_%;_._.* \(#,##0.00\)_%"/>
    <numFmt numFmtId="247" formatCode="#,##0.00_)_%;\(#,##0.00\)_%;\ \ .00_)_%"/>
    <numFmt numFmtId="248" formatCode="_._.* #,##0.000_)_%;_._.* \(#,##0.000\)_%"/>
    <numFmt numFmtId="249" formatCode="#,##0.000_)_%;\(#,##0.000\)_%;\ \ .000_)_%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178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79" fontId="9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80" fontId="14" fillId="0" borderId="0">
      <protection locked="0"/>
    </xf>
    <xf numFmtId="180" fontId="14" fillId="0" borderId="0">
      <protection locked="0"/>
    </xf>
    <xf numFmtId="0" fontId="9" fillId="0" borderId="0"/>
    <xf numFmtId="181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2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5" fillId="0" borderId="0"/>
    <xf numFmtId="188" fontId="2" fillId="0" borderId="0" applyFont="0" applyFill="0" applyBorder="0" applyAlignment="0" applyProtection="0"/>
    <xf numFmtId="0" fontId="23" fillId="0" borderId="0"/>
    <xf numFmtId="188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5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2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0" fillId="0" borderId="0">
      <alignment horizontal="left" wrapText="1"/>
    </xf>
    <xf numFmtId="0" fontId="7" fillId="0" borderId="0"/>
    <xf numFmtId="182" fontId="2" fillId="0" borderId="0">
      <alignment horizontal="left" wrapText="1"/>
    </xf>
    <xf numFmtId="0" fontId="29" fillId="0" borderId="0"/>
    <xf numFmtId="0" fontId="29" fillId="0" borderId="0"/>
    <xf numFmtId="205" fontId="2" fillId="0" borderId="0" applyFont="0" applyFill="0" applyBorder="0" applyAlignment="0" applyProtection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2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2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5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2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1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2" fontId="2" fillId="0" borderId="0">
      <alignment horizontal="left" wrapText="1"/>
    </xf>
    <xf numFmtId="0" fontId="29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5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5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8" fontId="43" fillId="0" borderId="0">
      <alignment horizontal="center"/>
    </xf>
    <xf numFmtId="219" fontId="43" fillId="0" borderId="0">
      <alignment horizontal="center"/>
    </xf>
    <xf numFmtId="218" fontId="43" fillId="0" borderId="0">
      <alignment horizontal="center"/>
    </xf>
    <xf numFmtId="219" fontId="43" fillId="0" borderId="0">
      <alignment horizontal="center"/>
    </xf>
    <xf numFmtId="219" fontId="43" fillId="0" borderId="0">
      <alignment horizontal="center"/>
    </xf>
    <xf numFmtId="220" fontId="44" fillId="0" borderId="11" applyFont="0" applyFill="0" applyBorder="0" applyAlignment="0" applyProtection="0">
      <alignment horizontal="right"/>
    </xf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170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2" fontId="2" fillId="0" borderId="0"/>
    <xf numFmtId="0" fontId="2" fillId="0" borderId="0"/>
    <xf numFmtId="0" fontId="48" fillId="8" borderId="0"/>
    <xf numFmtId="223" fontId="2" fillId="0" borderId="0"/>
    <xf numFmtId="0" fontId="2" fillId="0" borderId="0"/>
    <xf numFmtId="223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6" fontId="62" fillId="0" borderId="7" applyAlignment="0" applyProtection="0"/>
    <xf numFmtId="49" fontId="64" fillId="0" borderId="0" applyFill="0" applyBorder="0">
      <alignment horizontal="left"/>
    </xf>
    <xf numFmtId="227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9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30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205" fontId="71" fillId="0" borderId="0" applyFill="0" applyBorder="0" applyAlignment="0"/>
    <xf numFmtId="205" fontId="37" fillId="0" borderId="0" applyFill="0" applyBorder="0" applyAlignment="0"/>
    <xf numFmtId="205" fontId="71" fillId="0" borderId="0" applyFill="0" applyBorder="0" applyAlignment="0"/>
    <xf numFmtId="231" fontId="72" fillId="0" borderId="0" applyFill="0" applyBorder="0" applyAlignment="0"/>
    <xf numFmtId="232" fontId="2" fillId="0" borderId="0" applyFill="0" applyBorder="0" applyAlignment="0"/>
    <xf numFmtId="233" fontId="37" fillId="0" borderId="0" applyFill="0" applyBorder="0" applyAlignment="0"/>
    <xf numFmtId="233" fontId="71" fillId="0" borderId="0" applyFill="0" applyBorder="0" applyAlignment="0"/>
    <xf numFmtId="234" fontId="72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9" fontId="45" fillId="0" borderId="0" applyFont="0" applyFill="0" applyBorder="0" applyAlignment="0" applyProtection="0"/>
    <xf numFmtId="240" fontId="45" fillId="0" borderId="0" applyFont="0" applyFill="0" applyBorder="0" applyAlignment="0" applyProtection="0"/>
    <xf numFmtId="0" fontId="48" fillId="0" borderId="0">
      <alignment horizontal="centerContinuous"/>
    </xf>
    <xf numFmtId="227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2" fontId="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1" fontId="9" fillId="0" borderId="0" applyFont="0" applyFill="0" applyBorder="0" applyAlignment="0" applyProtection="0"/>
    <xf numFmtId="229" fontId="20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43" fontId="83" fillId="0" borderId="0" applyFont="0" applyFill="0" applyBorder="0" applyAlignment="0" applyProtection="0">
      <alignment horizontal="center"/>
    </xf>
    <xf numFmtId="244" fontId="84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5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164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4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4" fontId="95" fillId="7" borderId="9" applyBorder="0"/>
    <xf numFmtId="253" fontId="95" fillId="7" borderId="9" applyBorder="0"/>
    <xf numFmtId="9" fontId="95" fillId="7" borderId="11" applyBorder="0"/>
    <xf numFmtId="215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7" fontId="70" fillId="0" borderId="0" applyFont="0" applyFill="0" applyBorder="0" applyAlignment="0" applyProtection="0"/>
    <xf numFmtId="205" fontId="7" fillId="0" borderId="0" applyFont="0" applyFill="0" applyBorder="0" applyAlignment="0" applyProtection="0"/>
    <xf numFmtId="183" fontId="80" fillId="0" borderId="0" applyFont="0" applyFill="0" applyBorder="0" applyAlignment="0"/>
    <xf numFmtId="184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5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5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1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6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4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4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1" fontId="2" fillId="0" borderId="0" applyFill="0" applyBorder="0" applyProtection="0">
      <alignment horizontal="left"/>
    </xf>
    <xf numFmtId="221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0" fontId="9" fillId="0" borderId="0"/>
    <xf numFmtId="0" fontId="136" fillId="0" borderId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3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56" fillId="0" borderId="0"/>
    <xf numFmtId="227" fontId="157" fillId="0" borderId="30" applyFill="0" applyBorder="0">
      <alignment horizontal="left"/>
    </xf>
    <xf numFmtId="172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09" fontId="43" fillId="0" borderId="0" applyFont="0" applyFill="0" applyBorder="0" applyAlignment="0" applyProtection="0"/>
    <xf numFmtId="180" fontId="14" fillId="0" borderId="0">
      <protection locked="0"/>
    </xf>
    <xf numFmtId="310" fontId="166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11" fontId="43" fillId="0" borderId="0" applyFont="0" applyFill="0" applyBorder="0" applyAlignment="0" applyProtection="0"/>
    <xf numFmtId="180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37" fillId="0" borderId="0" applyFont="0" applyFill="0" applyBorder="0" applyAlignment="0" applyProtection="0"/>
    <xf numFmtId="233" fontId="71" fillId="0" borderId="0" applyFont="0" applyFill="0" applyBorder="0" applyAlignment="0" applyProtection="0"/>
    <xf numFmtId="234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5" fontId="67" fillId="0" borderId="0" applyFill="0" applyBorder="0"/>
    <xf numFmtId="250" fontId="67" fillId="0" borderId="0" applyFill="0" applyBorder="0"/>
    <xf numFmtId="173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2" fontId="20" fillId="0" borderId="0">
      <alignment horizontal="left" wrapText="1"/>
    </xf>
    <xf numFmtId="0" fontId="29" fillId="0" borderId="0"/>
    <xf numFmtId="182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4" fontId="31" fillId="0" borderId="0"/>
    <xf numFmtId="0" fontId="7" fillId="0" borderId="0"/>
    <xf numFmtId="174" fontId="31" fillId="0" borderId="0"/>
    <xf numFmtId="174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5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7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7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3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7" fontId="229" fillId="19" borderId="45"/>
    <xf numFmtId="227" fontId="229" fillId="19" borderId="45"/>
    <xf numFmtId="227" fontId="229" fillId="19" borderId="45"/>
    <xf numFmtId="227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8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20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167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7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4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237" fillId="0" borderId="0" applyFont="0" applyFill="0" applyBorder="0" applyAlignment="0" applyProtection="0"/>
    <xf numFmtId="173" fontId="237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2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00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3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6" fontId="38" fillId="5" borderId="0" xfId="0" applyNumberFormat="1" applyFont="1" applyFill="1" applyAlignment="1">
      <alignment vertical="center" wrapText="1"/>
    </xf>
    <xf numFmtId="176" fontId="38" fillId="0" borderId="0" xfId="0" applyNumberFormat="1" applyFont="1" applyAlignment="1">
      <alignment vertical="center" wrapText="1"/>
    </xf>
    <xf numFmtId="176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6" fontId="38" fillId="5" borderId="52" xfId="0" applyNumberFormat="1" applyFont="1" applyFill="1" applyBorder="1" applyAlignment="1">
      <alignment vertical="center" wrapText="1"/>
    </xf>
    <xf numFmtId="176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6" fontId="250" fillId="5" borderId="52" xfId="0" applyNumberFormat="1" applyFont="1" applyFill="1" applyBorder="1" applyAlignment="1">
      <alignment vertical="center" wrapText="1"/>
    </xf>
    <xf numFmtId="176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6" fontId="250" fillId="5" borderId="0" xfId="0" applyNumberFormat="1" applyFont="1" applyFill="1" applyAlignment="1">
      <alignment vertical="center" wrapText="1"/>
    </xf>
    <xf numFmtId="176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6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6" fontId="38" fillId="5" borderId="51" xfId="0" applyNumberFormat="1" applyFont="1" applyFill="1" applyBorder="1" applyAlignment="1">
      <alignment horizontal="right" vertical="center" wrapText="1"/>
    </xf>
    <xf numFmtId="176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6" fontId="250" fillId="5" borderId="52" xfId="0" applyNumberFormat="1" applyFont="1" applyFill="1" applyBorder="1" applyAlignment="1">
      <alignment horizontal="right" vertical="center" wrapText="1"/>
    </xf>
    <xf numFmtId="176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60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43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6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6" fontId="38" fillId="5" borderId="53" xfId="0" applyNumberFormat="1" applyFont="1" applyFill="1" applyBorder="1" applyAlignment="1">
      <alignment vertical="center"/>
    </xf>
    <xf numFmtId="176" fontId="38" fillId="5" borderId="51" xfId="0" applyNumberFormat="1" applyFont="1" applyFill="1" applyBorder="1" applyAlignment="1">
      <alignment vertical="center"/>
    </xf>
    <xf numFmtId="176" fontId="250" fillId="5" borderId="0" xfId="0" applyNumberFormat="1" applyFont="1" applyFill="1" applyAlignment="1">
      <alignment vertical="center"/>
    </xf>
    <xf numFmtId="174" fontId="38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37" fontId="38" fillId="5" borderId="0" xfId="5178" applyNumberFormat="1" applyFont="1" applyFill="1" applyAlignment="1">
      <alignment vertical="center"/>
    </xf>
    <xf numFmtId="176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6" fontId="250" fillId="0" borderId="53" xfId="0" applyNumberFormat="1" applyFont="1" applyBorder="1" applyAlignment="1">
      <alignment vertical="center" wrapText="1"/>
    </xf>
    <xf numFmtId="176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6" fontId="255" fillId="0" borderId="0" xfId="0" applyNumberFormat="1" applyFont="1" applyAlignment="1">
      <alignment vertical="center" wrapText="1"/>
    </xf>
    <xf numFmtId="176" fontId="38" fillId="0" borderId="0" xfId="0" applyNumberFormat="1" applyFont="1" applyAlignment="1">
      <alignment horizontal="center" vertical="center" wrapText="1"/>
    </xf>
    <xf numFmtId="176" fontId="38" fillId="5" borderId="0" xfId="0" applyNumberFormat="1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6" fontId="250" fillId="5" borderId="51" xfId="0" applyNumberFormat="1" applyFont="1" applyFill="1" applyBorder="1" applyAlignment="1">
      <alignment vertical="center" wrapText="1"/>
    </xf>
    <xf numFmtId="0" fontId="252" fillId="5" borderId="0" xfId="0" applyFont="1" applyFill="1" applyAlignment="1">
      <alignment vertical="top" wrapText="1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6"/>
  <sheetViews>
    <sheetView showGridLines="0" zoomScaleNormal="100" workbookViewId="0">
      <selection activeCell="D28" sqref="D28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16384" width="9.140625" style="15"/>
  </cols>
  <sheetData>
    <row r="1" spans="1:4">
      <c r="A1" s="47" t="s">
        <v>43</v>
      </c>
      <c r="B1" s="40"/>
      <c r="C1" s="40"/>
      <c r="D1" s="40"/>
    </row>
    <row r="2" spans="1:4">
      <c r="A2" s="47" t="s">
        <v>44</v>
      </c>
      <c r="B2" s="40"/>
      <c r="C2" s="40"/>
      <c r="D2" s="40"/>
    </row>
    <row r="3" spans="1:4">
      <c r="A3" s="48" t="s">
        <v>139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>
      <c r="A6" s="14" t="s">
        <v>0</v>
      </c>
      <c r="B6" s="9" t="s">
        <v>32</v>
      </c>
      <c r="C6" s="11" t="s">
        <v>143</v>
      </c>
      <c r="D6" s="13" t="s">
        <v>144</v>
      </c>
    </row>
    <row r="7" spans="1:4" ht="14.1" customHeight="1">
      <c r="A7" s="19" t="s">
        <v>39</v>
      </c>
      <c r="B7" s="17">
        <v>11</v>
      </c>
      <c r="C7" s="53">
        <v>18444646</v>
      </c>
      <c r="D7" s="53">
        <v>15732754</v>
      </c>
    </row>
    <row r="8" spans="1:4" ht="14.1" customHeight="1">
      <c r="A8" s="54" t="s">
        <v>45</v>
      </c>
      <c r="B8" s="55">
        <v>12</v>
      </c>
      <c r="C8" s="56">
        <v>-10435035</v>
      </c>
      <c r="D8" s="56">
        <v>-9735262</v>
      </c>
    </row>
    <row r="9" spans="1:4" ht="14.1" customHeight="1">
      <c r="A9" s="16" t="s">
        <v>46</v>
      </c>
      <c r="B9" s="36"/>
      <c r="C9" s="57">
        <f>SUM(C7:C8)</f>
        <v>8009611</v>
      </c>
      <c r="D9" s="57">
        <f>SUM(D7:D8)</f>
        <v>5997492</v>
      </c>
    </row>
    <row r="10" spans="1:4" ht="14.1" customHeight="1">
      <c r="A10" s="19" t="s">
        <v>47</v>
      </c>
      <c r="B10" s="17">
        <v>13</v>
      </c>
      <c r="C10" s="53">
        <v>-698428</v>
      </c>
      <c r="D10" s="53">
        <v>-744693</v>
      </c>
    </row>
    <row r="11" spans="1:4" ht="14.1" customHeight="1">
      <c r="A11" s="19" t="s">
        <v>18</v>
      </c>
      <c r="B11" s="17">
        <v>14</v>
      </c>
      <c r="C11" s="53">
        <v>-366918</v>
      </c>
      <c r="D11" s="53">
        <v>-370613</v>
      </c>
    </row>
    <row r="12" spans="1:4" ht="33" customHeight="1">
      <c r="A12" s="19" t="s">
        <v>122</v>
      </c>
      <c r="B12" s="17"/>
      <c r="C12" s="53"/>
      <c r="D12" s="53">
        <v>-183987</v>
      </c>
    </row>
    <row r="13" spans="1:4" ht="18" customHeight="1">
      <c r="A13" s="19" t="s">
        <v>129</v>
      </c>
      <c r="B13" s="17"/>
      <c r="C13" s="53"/>
      <c r="D13" s="53"/>
    </row>
    <row r="14" spans="1:4" ht="14.1" customHeight="1">
      <c r="A14" s="19" t="s">
        <v>72</v>
      </c>
      <c r="B14" s="17"/>
      <c r="C14" s="53">
        <v>2135</v>
      </c>
      <c r="D14" s="53"/>
    </row>
    <row r="15" spans="1:4" ht="14.1" customHeight="1">
      <c r="A15" s="19" t="s">
        <v>73</v>
      </c>
      <c r="B15" s="17">
        <v>15</v>
      </c>
      <c r="C15" s="53">
        <v>1514490</v>
      </c>
      <c r="D15" s="53">
        <v>193389</v>
      </c>
    </row>
    <row r="16" spans="1:4" ht="14.1" customHeight="1">
      <c r="A16" s="54" t="s">
        <v>74</v>
      </c>
      <c r="B16" s="55">
        <v>15</v>
      </c>
      <c r="C16" s="56">
        <v>-1172826</v>
      </c>
      <c r="D16" s="56"/>
    </row>
    <row r="17" spans="1:4" ht="14.1" customHeight="1">
      <c r="A17" s="16" t="s">
        <v>48</v>
      </c>
      <c r="B17" s="17"/>
      <c r="C17" s="57">
        <f>C9+C10+C11+C14+C15+C16+C12</f>
        <v>7288064</v>
      </c>
      <c r="D17" s="57">
        <f>D9+D10+D11+D14+D15+D16+D12+D13</f>
        <v>4891588</v>
      </c>
    </row>
    <row r="18" spans="1:4" ht="14.1" customHeight="1">
      <c r="A18" s="19" t="s">
        <v>35</v>
      </c>
      <c r="B18" s="17">
        <v>16</v>
      </c>
      <c r="C18" s="53">
        <v>249636</v>
      </c>
      <c r="D18" s="53">
        <v>154141</v>
      </c>
    </row>
    <row r="19" spans="1:4" ht="14.1" customHeight="1">
      <c r="A19" s="19" t="s">
        <v>36</v>
      </c>
      <c r="B19" s="17">
        <v>17</v>
      </c>
      <c r="C19" s="53">
        <v>-1003733</v>
      </c>
      <c r="D19" s="53">
        <v>-1037610</v>
      </c>
    </row>
    <row r="20" spans="1:4" ht="14.1" customHeight="1">
      <c r="A20" s="58" t="s">
        <v>19</v>
      </c>
      <c r="B20" s="9"/>
      <c r="C20" s="56">
        <v>-183030</v>
      </c>
      <c r="D20" s="56">
        <v>137589</v>
      </c>
    </row>
    <row r="21" spans="1:4" ht="14.1" customHeight="1">
      <c r="A21" s="16" t="s">
        <v>49</v>
      </c>
      <c r="B21" s="36"/>
      <c r="C21" s="57">
        <f>C17+C18+C19+C20</f>
        <v>6350937</v>
      </c>
      <c r="D21" s="57">
        <f>D17+D18+D19+D20</f>
        <v>4145708</v>
      </c>
    </row>
    <row r="22" spans="1:4" ht="14.1" customHeight="1">
      <c r="A22" s="19" t="s">
        <v>34</v>
      </c>
      <c r="B22" s="17"/>
      <c r="C22" s="53">
        <v>-1104305</v>
      </c>
      <c r="D22" s="53">
        <v>-1070834</v>
      </c>
    </row>
    <row r="23" spans="1:4" ht="14.1" customHeight="1">
      <c r="A23" s="35" t="s">
        <v>50</v>
      </c>
      <c r="B23" s="31"/>
      <c r="C23" s="59">
        <f>C21+C22</f>
        <v>5246632</v>
      </c>
      <c r="D23" s="59">
        <f>D21+D22</f>
        <v>3074874</v>
      </c>
    </row>
    <row r="24" spans="1:4" ht="14.1" customHeight="1">
      <c r="A24" s="39" t="s">
        <v>51</v>
      </c>
      <c r="B24" s="17"/>
      <c r="C24" s="53">
        <v>0</v>
      </c>
      <c r="D24" s="53">
        <v>0</v>
      </c>
    </row>
    <row r="25" spans="1:4" ht="14.1" customHeight="1">
      <c r="A25" s="35" t="s">
        <v>52</v>
      </c>
      <c r="B25" s="31"/>
      <c r="C25" s="60">
        <f>C23</f>
        <v>5246632</v>
      </c>
      <c r="D25" s="60">
        <f>D23</f>
        <v>3074874</v>
      </c>
    </row>
    <row r="26" spans="1:4" ht="14.1" customHeight="1">
      <c r="A26" s="61"/>
      <c r="B26" s="40"/>
      <c r="C26" s="41"/>
      <c r="D26" s="41"/>
    </row>
    <row r="27" spans="1:4" ht="14.1" customHeight="1">
      <c r="A27" s="62" t="s">
        <v>40</v>
      </c>
      <c r="B27" s="62">
        <v>8</v>
      </c>
      <c r="C27" s="63">
        <f>C25/1000</f>
        <v>5246.6319999999996</v>
      </c>
      <c r="D27" s="63">
        <f>D25/1000</f>
        <v>3074.8739999999998</v>
      </c>
    </row>
    <row r="28" spans="1:4" ht="14.1" customHeight="1">
      <c r="A28" s="40"/>
      <c r="B28" s="40"/>
      <c r="C28" s="40"/>
      <c r="D28" s="40"/>
    </row>
    <row r="29" spans="1:4" ht="14.1" customHeight="1">
      <c r="A29" s="64" t="s">
        <v>20</v>
      </c>
      <c r="B29" s="40"/>
      <c r="C29" s="40"/>
      <c r="D29" s="40"/>
    </row>
    <row r="30" spans="1:4" ht="14.1" customHeight="1">
      <c r="A30" s="64"/>
      <c r="B30" s="40"/>
      <c r="C30" s="65"/>
      <c r="D30" s="40"/>
    </row>
    <row r="31" spans="1:4" ht="14.1" customHeight="1">
      <c r="A31" s="40" t="s">
        <v>16</v>
      </c>
      <c r="B31" s="40"/>
      <c r="C31" s="40" t="s">
        <v>75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17</v>
      </c>
      <c r="B34" s="40"/>
      <c r="C34" s="40" t="s">
        <v>125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7"/>
  <sheetViews>
    <sheetView showGridLines="0" zoomScaleNormal="100" workbookViewId="0">
      <selection activeCell="C65" sqref="C65"/>
    </sheetView>
  </sheetViews>
  <sheetFormatPr defaultColWidth="9.140625" defaultRowHeight="12.75"/>
  <cols>
    <col min="1" max="1" width="44.140625" style="10" customWidth="1"/>
    <col min="2" max="2" width="7.7109375" style="10" customWidth="1"/>
    <col min="3" max="3" width="11.7109375" style="10" customWidth="1"/>
    <col min="4" max="4" width="12.42578125" style="10" customWidth="1"/>
    <col min="5" max="16384" width="9.140625" style="1"/>
  </cols>
  <sheetData>
    <row r="1" spans="1:7">
      <c r="A1" s="8" t="s">
        <v>43</v>
      </c>
      <c r="B1" s="2"/>
      <c r="C1" s="2"/>
      <c r="D1" s="2"/>
    </row>
    <row r="2" spans="1:7">
      <c r="A2" s="8" t="s">
        <v>53</v>
      </c>
      <c r="B2" s="2"/>
      <c r="C2" s="2"/>
      <c r="D2" s="2"/>
    </row>
    <row r="3" spans="1:7">
      <c r="A3" s="12" t="s">
        <v>139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 ht="25.5">
      <c r="A6" s="14" t="s">
        <v>0</v>
      </c>
      <c r="B6" s="9" t="s">
        <v>32</v>
      </c>
      <c r="C6" s="11" t="s">
        <v>140</v>
      </c>
      <c r="D6" s="13" t="s">
        <v>141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54</v>
      </c>
      <c r="B9" s="17">
        <v>4</v>
      </c>
      <c r="C9" s="20">
        <v>19780069</v>
      </c>
      <c r="D9" s="21">
        <v>29161010</v>
      </c>
      <c r="E9" s="15"/>
      <c r="F9" s="15"/>
      <c r="G9" s="15"/>
    </row>
    <row r="10" spans="1:7" ht="14.1" customHeight="1">
      <c r="A10" s="19" t="s">
        <v>76</v>
      </c>
      <c r="B10" s="17"/>
      <c r="C10" s="20">
        <v>2714675</v>
      </c>
      <c r="D10" s="21">
        <v>2714675</v>
      </c>
      <c r="E10" s="15"/>
      <c r="F10" s="15"/>
      <c r="G10" s="15"/>
    </row>
    <row r="11" spans="1:7" ht="14.1" customHeight="1">
      <c r="A11" s="19" t="s">
        <v>104</v>
      </c>
      <c r="B11" s="17">
        <v>5</v>
      </c>
      <c r="C11" s="20">
        <v>495826</v>
      </c>
      <c r="D11" s="21">
        <v>342371</v>
      </c>
      <c r="E11" s="15"/>
      <c r="F11" s="15"/>
      <c r="G11" s="15"/>
    </row>
    <row r="12" spans="1:7" ht="14.1" customHeight="1">
      <c r="A12" s="19" t="s">
        <v>83</v>
      </c>
      <c r="B12" s="17"/>
      <c r="C12" s="20">
        <v>3584400</v>
      </c>
      <c r="D12" s="21">
        <v>5968767</v>
      </c>
      <c r="E12" s="15"/>
      <c r="F12" s="15"/>
      <c r="G12" s="15"/>
    </row>
    <row r="13" spans="1:7" ht="14.1" customHeight="1">
      <c r="A13" s="19" t="s">
        <v>105</v>
      </c>
      <c r="B13" s="17"/>
      <c r="C13" s="20">
        <v>10414</v>
      </c>
      <c r="D13" s="21">
        <v>266414</v>
      </c>
      <c r="E13" s="22"/>
      <c r="F13" s="15"/>
      <c r="G13" s="15"/>
    </row>
    <row r="14" spans="1:7" ht="14.1" customHeight="1">
      <c r="A14" s="19" t="s">
        <v>3</v>
      </c>
      <c r="B14" s="17"/>
      <c r="C14" s="20">
        <v>103754</v>
      </c>
      <c r="D14" s="21">
        <v>66300</v>
      </c>
      <c r="E14" s="15"/>
      <c r="F14" s="15"/>
      <c r="G14" s="15"/>
    </row>
    <row r="15" spans="1:7" ht="14.1" customHeight="1">
      <c r="A15" s="19" t="s">
        <v>77</v>
      </c>
      <c r="B15" s="17">
        <v>6</v>
      </c>
      <c r="C15" s="20">
        <v>113752</v>
      </c>
      <c r="D15" s="21">
        <v>45616</v>
      </c>
      <c r="E15" s="15"/>
      <c r="F15" s="15"/>
      <c r="G15" s="15"/>
    </row>
    <row r="16" spans="1:7" ht="14.1" customHeight="1">
      <c r="A16" s="19" t="s">
        <v>126</v>
      </c>
      <c r="B16" s="17"/>
      <c r="C16" s="20">
        <v>0</v>
      </c>
      <c r="D16" s="21">
        <v>7240</v>
      </c>
      <c r="E16" s="15"/>
      <c r="F16" s="15"/>
      <c r="G16" s="15"/>
    </row>
    <row r="17" spans="1:7" ht="14.1" customHeight="1">
      <c r="A17" s="19" t="s">
        <v>94</v>
      </c>
      <c r="B17" s="17">
        <v>6</v>
      </c>
      <c r="C17" s="20">
        <v>1145321</v>
      </c>
      <c r="D17" s="21">
        <v>1300017</v>
      </c>
      <c r="E17" s="15"/>
      <c r="F17" s="15"/>
      <c r="G17" s="15"/>
    </row>
    <row r="18" spans="1:7" ht="25.5">
      <c r="A18" s="19" t="s">
        <v>78</v>
      </c>
      <c r="B18" s="17"/>
      <c r="C18" s="20">
        <v>1955800</v>
      </c>
      <c r="D18" s="21">
        <v>1643592</v>
      </c>
      <c r="E18" s="15"/>
      <c r="F18" s="15"/>
      <c r="G18" s="15"/>
    </row>
    <row r="19" spans="1:7" ht="14.1" customHeight="1">
      <c r="A19" s="19" t="s">
        <v>55</v>
      </c>
      <c r="B19" s="17"/>
      <c r="C19" s="20">
        <v>0</v>
      </c>
      <c r="D19" s="21">
        <v>0</v>
      </c>
      <c r="E19" s="15"/>
      <c r="F19" s="15"/>
      <c r="G19" s="15"/>
    </row>
    <row r="20" spans="1:7" ht="14.1" customHeight="1">
      <c r="A20" s="23"/>
      <c r="B20" s="24"/>
      <c r="C20" s="25">
        <f>SUM(C9:C19)</f>
        <v>29904011</v>
      </c>
      <c r="D20" s="26">
        <f>SUM(D9:D19)</f>
        <v>41516002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101</v>
      </c>
      <c r="B22" s="29">
        <v>7</v>
      </c>
      <c r="C22" s="21">
        <v>4296684</v>
      </c>
      <c r="D22" s="21">
        <v>3845312</v>
      </c>
      <c r="E22" s="15"/>
      <c r="F22" s="15"/>
      <c r="G22" s="15"/>
    </row>
    <row r="23" spans="1:7" ht="14.1" customHeight="1">
      <c r="A23" s="28" t="s">
        <v>102</v>
      </c>
      <c r="B23" s="29">
        <v>10</v>
      </c>
      <c r="C23" s="20">
        <v>7521133</v>
      </c>
      <c r="D23" s="21">
        <v>5984432</v>
      </c>
      <c r="E23" s="15"/>
      <c r="F23" s="15"/>
      <c r="G23" s="15"/>
    </row>
    <row r="24" spans="1:7" ht="14.1" customHeight="1">
      <c r="A24" s="28" t="s">
        <v>81</v>
      </c>
      <c r="B24" s="29">
        <v>6</v>
      </c>
      <c r="C24" s="21">
        <v>6974950</v>
      </c>
      <c r="D24" s="21">
        <v>2109526</v>
      </c>
      <c r="E24" s="15"/>
      <c r="F24" s="15"/>
      <c r="G24" s="15"/>
    </row>
    <row r="25" spans="1:7" ht="14.1" customHeight="1">
      <c r="A25" s="19" t="s">
        <v>77</v>
      </c>
      <c r="B25" s="17">
        <v>6</v>
      </c>
      <c r="C25" s="20">
        <v>4029886</v>
      </c>
      <c r="D25" s="21">
        <v>5561875</v>
      </c>
      <c r="E25" s="15"/>
      <c r="F25" s="15"/>
      <c r="G25" s="15"/>
    </row>
    <row r="26" spans="1:7" ht="14.1" customHeight="1">
      <c r="A26" s="19" t="s">
        <v>83</v>
      </c>
      <c r="B26" s="17">
        <v>10</v>
      </c>
      <c r="C26" s="20">
        <v>3584400</v>
      </c>
      <c r="D26" s="21">
        <v>3089258</v>
      </c>
      <c r="E26" s="15"/>
      <c r="F26" s="15"/>
      <c r="G26" s="15"/>
    </row>
    <row r="27" spans="1:7" ht="14.1" customHeight="1">
      <c r="A27" s="19" t="s">
        <v>103</v>
      </c>
      <c r="B27" s="17">
        <v>10</v>
      </c>
      <c r="C27" s="20">
        <v>1724830</v>
      </c>
      <c r="D27" s="21">
        <v>144356</v>
      </c>
      <c r="E27" s="15"/>
      <c r="F27" s="15"/>
      <c r="G27" s="15"/>
    </row>
    <row r="28" spans="1:7" ht="14.1" customHeight="1">
      <c r="A28" s="19" t="s">
        <v>79</v>
      </c>
      <c r="B28" s="17"/>
      <c r="C28" s="20">
        <v>431179</v>
      </c>
      <c r="D28" s="21">
        <v>900182</v>
      </c>
      <c r="E28" s="15"/>
      <c r="F28" s="15"/>
      <c r="G28" s="15"/>
    </row>
    <row r="29" spans="1:7" ht="14.1" customHeight="1">
      <c r="A29" s="19" t="s">
        <v>80</v>
      </c>
      <c r="B29" s="17"/>
      <c r="C29" s="20">
        <v>36479</v>
      </c>
      <c r="D29" s="21">
        <v>25163</v>
      </c>
      <c r="E29" s="15"/>
      <c r="F29" s="15"/>
      <c r="G29" s="15"/>
    </row>
    <row r="30" spans="1:7" ht="14.1" customHeight="1">
      <c r="A30" s="19" t="s">
        <v>82</v>
      </c>
      <c r="B30" s="17"/>
      <c r="C30" s="20"/>
      <c r="D30" s="21">
        <v>307</v>
      </c>
      <c r="E30" s="15"/>
      <c r="F30" s="15"/>
      <c r="G30" s="15"/>
    </row>
    <row r="31" spans="1:7" ht="14.1" customHeight="1">
      <c r="A31" s="19" t="s">
        <v>95</v>
      </c>
      <c r="B31" s="17"/>
      <c r="C31" s="20">
        <v>2565596</v>
      </c>
      <c r="D31" s="21">
        <v>2871420</v>
      </c>
      <c r="E31" s="15"/>
      <c r="F31" s="15"/>
      <c r="G31" s="15"/>
    </row>
    <row r="32" spans="1:7" ht="14.1" customHeight="1">
      <c r="A32" s="19" t="s">
        <v>5</v>
      </c>
      <c r="B32" s="17"/>
      <c r="C32" s="20">
        <v>224266</v>
      </c>
      <c r="D32" s="21">
        <v>503598</v>
      </c>
      <c r="E32" s="15"/>
      <c r="F32" s="15"/>
      <c r="G32" s="15"/>
    </row>
    <row r="33" spans="1:7" ht="14.1" customHeight="1">
      <c r="A33" s="30"/>
      <c r="B33" s="24"/>
      <c r="C33" s="25">
        <f>SUM(C22:C32)</f>
        <v>31389403</v>
      </c>
      <c r="D33" s="26">
        <f>SUM(D22:D32)</f>
        <v>25035429</v>
      </c>
      <c r="E33" s="15"/>
      <c r="F33" s="15"/>
      <c r="G33" s="15"/>
    </row>
    <row r="34" spans="1:7" ht="14.1" customHeight="1">
      <c r="A34" s="23" t="s">
        <v>6</v>
      </c>
      <c r="B34" s="31"/>
      <c r="C34" s="32">
        <f>C20+C33</f>
        <v>61293414</v>
      </c>
      <c r="D34" s="33">
        <f>D20+D33</f>
        <v>66551431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99</v>
      </c>
      <c r="B37" s="17">
        <v>8</v>
      </c>
      <c r="C37" s="20">
        <v>3873780</v>
      </c>
      <c r="D37" s="21">
        <v>3873780</v>
      </c>
      <c r="E37" s="15"/>
      <c r="F37" s="15"/>
      <c r="G37" s="15"/>
    </row>
    <row r="38" spans="1:7" ht="14.1" customHeight="1">
      <c r="A38" s="19" t="s">
        <v>56</v>
      </c>
      <c r="B38" s="17"/>
      <c r="C38" s="20">
        <v>16187252</v>
      </c>
      <c r="D38" s="21">
        <v>10940620</v>
      </c>
      <c r="E38" s="15"/>
      <c r="F38" s="15"/>
      <c r="G38" s="15"/>
    </row>
    <row r="39" spans="1:7" ht="14.1" customHeight="1">
      <c r="A39" s="35" t="s">
        <v>8</v>
      </c>
      <c r="B39" s="31"/>
      <c r="C39" s="32">
        <f>C37+C38</f>
        <v>20061032</v>
      </c>
      <c r="D39" s="33">
        <f>D37+D38</f>
        <v>14814400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97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84</v>
      </c>
      <c r="B43" s="29"/>
      <c r="C43" s="21">
        <v>3519725</v>
      </c>
      <c r="D43" s="21">
        <v>3519725</v>
      </c>
      <c r="E43" s="15"/>
      <c r="F43" s="15"/>
      <c r="G43" s="15"/>
    </row>
    <row r="44" spans="1:7" ht="14.1" customHeight="1">
      <c r="A44" s="28" t="s">
        <v>85</v>
      </c>
      <c r="B44" s="29"/>
      <c r="C44" s="21">
        <v>285003</v>
      </c>
      <c r="D44" s="21">
        <v>93221</v>
      </c>
      <c r="E44" s="15"/>
      <c r="F44" s="15"/>
      <c r="G44" s="15"/>
    </row>
    <row r="45" spans="1:7" ht="14.1" customHeight="1">
      <c r="A45" s="28" t="s">
        <v>96</v>
      </c>
      <c r="B45" s="29"/>
      <c r="C45" s="21">
        <v>5311257</v>
      </c>
      <c r="D45" s="21">
        <v>1342451</v>
      </c>
      <c r="E45" s="15"/>
      <c r="F45" s="15"/>
      <c r="G45" s="15"/>
    </row>
    <row r="46" spans="1:7" ht="14.1" customHeight="1">
      <c r="A46" s="28" t="s">
        <v>98</v>
      </c>
      <c r="B46" s="29"/>
      <c r="C46" s="21"/>
      <c r="D46" s="21">
        <v>0</v>
      </c>
      <c r="E46" s="15"/>
      <c r="F46" s="15"/>
      <c r="G46" s="15"/>
    </row>
    <row r="47" spans="1:7" ht="14.1" customHeight="1">
      <c r="A47" s="28" t="s">
        <v>57</v>
      </c>
      <c r="B47" s="29"/>
      <c r="C47" s="21"/>
      <c r="D47" s="21">
        <v>2254971</v>
      </c>
      <c r="E47" s="15"/>
      <c r="F47" s="15"/>
      <c r="G47" s="15"/>
    </row>
    <row r="48" spans="1:7" ht="14.1" customHeight="1">
      <c r="A48" s="35"/>
      <c r="B48" s="24"/>
      <c r="C48" s="25">
        <f>SUM(C42:C47)</f>
        <v>29115985</v>
      </c>
      <c r="D48" s="26">
        <f>SUM(D42:D47)</f>
        <v>27210368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96</v>
      </c>
      <c r="B50" s="17">
        <v>10</v>
      </c>
      <c r="C50" s="21">
        <v>7400181</v>
      </c>
      <c r="D50" s="21">
        <v>14561757</v>
      </c>
      <c r="E50" s="15"/>
      <c r="F50" s="15"/>
      <c r="G50" s="15"/>
    </row>
    <row r="51" spans="1:7" ht="14.1" customHeight="1">
      <c r="A51" s="39" t="s">
        <v>98</v>
      </c>
      <c r="B51" s="17">
        <v>10</v>
      </c>
      <c r="C51" s="21">
        <v>1373047</v>
      </c>
      <c r="D51" s="21">
        <v>6707903</v>
      </c>
      <c r="E51" s="15"/>
      <c r="F51" s="15"/>
      <c r="G51" s="15"/>
    </row>
    <row r="52" spans="1:7" ht="14.1" customHeight="1">
      <c r="A52" s="99" t="s">
        <v>127</v>
      </c>
      <c r="B52" s="17">
        <v>10</v>
      </c>
      <c r="C52" s="21">
        <v>1246858</v>
      </c>
      <c r="D52" s="21">
        <v>1722238</v>
      </c>
      <c r="E52" s="15"/>
      <c r="F52" s="15"/>
      <c r="G52" s="15"/>
    </row>
    <row r="53" spans="1:7" ht="14.1" customHeight="1">
      <c r="A53" s="28" t="s">
        <v>128</v>
      </c>
      <c r="B53" s="29">
        <v>10</v>
      </c>
      <c r="C53" s="21">
        <v>1337778</v>
      </c>
      <c r="D53" s="21">
        <v>637778</v>
      </c>
      <c r="E53" s="15"/>
      <c r="F53" s="15"/>
      <c r="G53" s="15"/>
    </row>
    <row r="54" spans="1:7" ht="14.1" customHeight="1">
      <c r="A54" s="28" t="s">
        <v>86</v>
      </c>
      <c r="B54" s="29">
        <v>10</v>
      </c>
      <c r="C54" s="21">
        <v>191747</v>
      </c>
      <c r="D54" s="21">
        <v>554781</v>
      </c>
      <c r="E54" s="15"/>
      <c r="F54" s="15"/>
      <c r="G54" s="15"/>
    </row>
    <row r="55" spans="1:7" ht="14.1" customHeight="1">
      <c r="A55" s="19" t="s">
        <v>100</v>
      </c>
      <c r="B55" s="17">
        <v>10</v>
      </c>
      <c r="C55" s="21">
        <v>227056</v>
      </c>
      <c r="D55" s="21">
        <v>256593</v>
      </c>
      <c r="E55" s="15"/>
      <c r="F55" s="15"/>
      <c r="G55" s="15"/>
    </row>
    <row r="56" spans="1:7" ht="14.1" customHeight="1">
      <c r="A56" s="19" t="s">
        <v>85</v>
      </c>
      <c r="B56" s="17">
        <v>10</v>
      </c>
      <c r="C56" s="21">
        <v>3341</v>
      </c>
      <c r="D56" s="21">
        <v>3341</v>
      </c>
      <c r="E56" s="15"/>
      <c r="F56" s="15"/>
      <c r="G56" s="15"/>
    </row>
    <row r="57" spans="1:7" ht="14.1" customHeight="1">
      <c r="A57" s="19" t="s">
        <v>11</v>
      </c>
      <c r="B57" s="17">
        <v>10</v>
      </c>
      <c r="C57" s="21"/>
      <c r="D57" s="20">
        <v>-14</v>
      </c>
      <c r="E57" s="15"/>
      <c r="F57" s="15"/>
      <c r="G57" s="15"/>
    </row>
    <row r="58" spans="1:7" ht="24.75" customHeight="1">
      <c r="A58" s="19" t="s">
        <v>87</v>
      </c>
      <c r="B58" s="17">
        <v>10</v>
      </c>
      <c r="C58" s="21">
        <v>336389</v>
      </c>
      <c r="D58" s="21">
        <v>82286</v>
      </c>
      <c r="E58" s="15"/>
      <c r="F58" s="15"/>
      <c r="G58" s="15"/>
    </row>
    <row r="59" spans="1:7" ht="14.1" customHeight="1">
      <c r="A59" s="35"/>
      <c r="B59" s="24"/>
      <c r="C59" s="26">
        <f>SUM(C50:C58)</f>
        <v>12116397</v>
      </c>
      <c r="D59" s="25">
        <f>SUM(D50:D58)</f>
        <v>24526663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41232382</v>
      </c>
      <c r="D60" s="32">
        <f>D48+D59</f>
        <v>51737031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61293414</v>
      </c>
      <c r="D61" s="32">
        <f>D39+D60</f>
        <v>66551431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>
        <v>8</v>
      </c>
      <c r="C64" s="98">
        <f>C39/C63*1000</f>
        <v>20061.031999999999</v>
      </c>
      <c r="D64" s="98">
        <v>14814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0</v>
      </c>
      <c r="D66" s="40"/>
      <c r="E66" s="15"/>
      <c r="F66" s="15"/>
      <c r="G66" s="15"/>
    </row>
    <row r="67" spans="1:7" ht="14.1" customHeight="1">
      <c r="A67" s="40" t="s">
        <v>16</v>
      </c>
      <c r="B67" s="40"/>
      <c r="C67" s="40" t="s">
        <v>75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17</v>
      </c>
      <c r="B70" s="40"/>
      <c r="C70" s="40" t="s">
        <v>125</v>
      </c>
      <c r="D70" s="40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12" customHeight="1">
      <c r="A153" s="46"/>
      <c r="B153" s="46"/>
      <c r="C153" s="46"/>
      <c r="D153" s="46"/>
      <c r="E153" s="15"/>
      <c r="F153" s="15"/>
      <c r="G153" s="15"/>
    </row>
    <row r="154" spans="1:7" ht="12" customHeight="1">
      <c r="A154" s="46"/>
      <c r="B154" s="46"/>
      <c r="C154" s="46"/>
      <c r="D154" s="46"/>
      <c r="E154" s="15"/>
      <c r="F154" s="15"/>
      <c r="G154" s="15"/>
    </row>
    <row r="155" spans="1:7" ht="12" customHeight="1">
      <c r="A155" s="46"/>
      <c r="B155" s="46"/>
      <c r="C155" s="46"/>
      <c r="D155" s="46"/>
      <c r="E155" s="15"/>
      <c r="F155" s="15"/>
      <c r="G155" s="15"/>
    </row>
    <row r="156" spans="1:7" ht="12" customHeight="1">
      <c r="A156" s="46"/>
      <c r="B156" s="46"/>
      <c r="C156" s="46"/>
      <c r="D156" s="46"/>
      <c r="E156" s="15"/>
      <c r="F156" s="15"/>
      <c r="G156" s="15"/>
    </row>
    <row r="157" spans="1:7" ht="12" customHeight="1">
      <c r="A157" s="46"/>
      <c r="B157" s="46"/>
      <c r="C157" s="46"/>
      <c r="D157" s="46"/>
      <c r="E157" s="15"/>
      <c r="F157" s="15"/>
      <c r="G157" s="15"/>
    </row>
    <row r="158" spans="1:7" ht="12" customHeight="1">
      <c r="A158" s="46"/>
      <c r="B158" s="46"/>
      <c r="C158" s="46"/>
      <c r="D158" s="46"/>
      <c r="E158" s="15"/>
      <c r="F158" s="15"/>
      <c r="G158" s="15"/>
    </row>
    <row r="159" spans="1:7" ht="12" customHeight="1">
      <c r="A159" s="46"/>
      <c r="B159" s="46"/>
      <c r="C159" s="46"/>
      <c r="D159" s="46"/>
      <c r="E159" s="15"/>
      <c r="F159" s="15"/>
      <c r="G159" s="15"/>
    </row>
    <row r="160" spans="1:7" ht="12" customHeight="1">
      <c r="A160" s="46"/>
      <c r="B160" s="46"/>
      <c r="C160" s="46"/>
      <c r="D160" s="46"/>
      <c r="E160" s="15"/>
      <c r="F160" s="15"/>
      <c r="G160" s="15"/>
    </row>
    <row r="161" spans="1:7" ht="12" customHeight="1">
      <c r="A161" s="46"/>
      <c r="B161" s="46"/>
      <c r="C161" s="46"/>
      <c r="D161" s="46"/>
      <c r="E161" s="15"/>
      <c r="F161" s="15"/>
      <c r="G161" s="15"/>
    </row>
    <row r="162" spans="1:7" ht="12" customHeight="1">
      <c r="A162" s="46"/>
      <c r="B162" s="46"/>
      <c r="C162" s="46"/>
      <c r="D162" s="46"/>
      <c r="E162" s="15"/>
      <c r="F162" s="15"/>
      <c r="G162" s="15"/>
    </row>
    <row r="163" spans="1:7" ht="12" customHeight="1">
      <c r="A163" s="46"/>
      <c r="B163" s="46"/>
      <c r="C163" s="46"/>
      <c r="D163" s="46"/>
      <c r="E163" s="15"/>
      <c r="F163" s="15"/>
      <c r="G163" s="15"/>
    </row>
    <row r="164" spans="1:7" ht="33.75" customHeight="1">
      <c r="A164" s="46"/>
      <c r="B164" s="46"/>
      <c r="C164" s="46"/>
      <c r="D164" s="46"/>
      <c r="E164" s="15"/>
      <c r="F164" s="15"/>
      <c r="G164" s="15"/>
    </row>
    <row r="165" spans="1:7">
      <c r="A165" s="46"/>
      <c r="B165" s="46"/>
      <c r="C165" s="46"/>
      <c r="D165" s="46"/>
      <c r="E165" s="15"/>
      <c r="F165" s="15"/>
      <c r="G165" s="15"/>
    </row>
    <row r="166" spans="1:7">
      <c r="A166" s="46"/>
      <c r="B166" s="46"/>
      <c r="C166" s="46"/>
      <c r="D166" s="46"/>
      <c r="E166" s="15"/>
      <c r="F166" s="15"/>
      <c r="G166" s="15"/>
    </row>
    <row r="167" spans="1:7" ht="12.75" customHeight="1">
      <c r="A167" s="46"/>
      <c r="B167" s="46"/>
      <c r="C167" s="46"/>
      <c r="D167" s="46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E35"/>
  <sheetViews>
    <sheetView showGridLines="0" workbookViewId="0">
      <selection activeCell="A3" sqref="A3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43</v>
      </c>
      <c r="B1" s="47"/>
      <c r="C1" s="47"/>
      <c r="D1" s="47"/>
      <c r="E1" s="47"/>
    </row>
    <row r="2" spans="1:5">
      <c r="A2" s="47" t="s">
        <v>67</v>
      </c>
      <c r="B2" s="47"/>
      <c r="C2" s="47"/>
      <c r="D2" s="47"/>
      <c r="E2" s="47"/>
    </row>
    <row r="3" spans="1:5">
      <c r="A3" s="48" t="s">
        <v>142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32</v>
      </c>
      <c r="C6" s="9" t="s">
        <v>7</v>
      </c>
      <c r="D6" s="9" t="s">
        <v>56</v>
      </c>
      <c r="E6" s="9" t="s">
        <v>68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136</v>
      </c>
      <c r="B8" s="35"/>
      <c r="C8" s="71">
        <v>3873780</v>
      </c>
      <c r="D8" s="71">
        <v>9973712</v>
      </c>
      <c r="E8" s="71">
        <f>C8+D8</f>
        <v>13847492</v>
      </c>
    </row>
    <row r="9" spans="1:5">
      <c r="A9" s="34" t="s">
        <v>33</v>
      </c>
      <c r="B9" s="34"/>
      <c r="C9" s="41">
        <v>0</v>
      </c>
      <c r="D9" s="41">
        <v>10866908</v>
      </c>
      <c r="E9" s="41">
        <f>D9</f>
        <v>10866908</v>
      </c>
    </row>
    <row r="10" spans="1:5" ht="14.1" customHeight="1">
      <c r="A10" s="72" t="s">
        <v>88</v>
      </c>
      <c r="B10" s="73"/>
      <c r="C10" s="74">
        <f>SUM(C9)</f>
        <v>0</v>
      </c>
      <c r="D10" s="74">
        <f>SUM(D9)</f>
        <v>10866908</v>
      </c>
      <c r="E10" s="74">
        <f>SUM(E9)</f>
        <v>10866908</v>
      </c>
    </row>
    <row r="11" spans="1:5" ht="14.1" customHeight="1">
      <c r="A11" s="34" t="s">
        <v>70</v>
      </c>
      <c r="B11" s="34"/>
      <c r="C11" s="41"/>
      <c r="D11" s="41"/>
      <c r="E11" s="41"/>
    </row>
    <row r="12" spans="1:5" ht="14.1" customHeight="1">
      <c r="A12" s="14" t="s">
        <v>69</v>
      </c>
      <c r="B12" s="14"/>
      <c r="C12" s="75">
        <v>0</v>
      </c>
      <c r="D12" s="75">
        <v>-9900000</v>
      </c>
      <c r="E12" s="75">
        <f>D12</f>
        <v>-9900000</v>
      </c>
    </row>
    <row r="13" spans="1:5" ht="14.1" customHeight="1">
      <c r="A13" s="27" t="s">
        <v>137</v>
      </c>
      <c r="B13" s="34"/>
      <c r="C13" s="41">
        <f>C8+C10-C12</f>
        <v>3873780</v>
      </c>
      <c r="D13" s="41">
        <f>D8+D10+D12</f>
        <v>10940620</v>
      </c>
      <c r="E13" s="41">
        <f>E8+E10+E12</f>
        <v>14814400</v>
      </c>
    </row>
    <row r="14" spans="1:5" ht="14.1" customHeight="1">
      <c r="A14" s="34" t="s">
        <v>33</v>
      </c>
      <c r="B14" s="34"/>
      <c r="C14" s="41"/>
      <c r="D14" s="41"/>
      <c r="E14" s="41">
        <f>D14</f>
        <v>0</v>
      </c>
    </row>
    <row r="15" spans="1:5" ht="14.1" customHeight="1">
      <c r="A15" s="72" t="s">
        <v>31</v>
      </c>
      <c r="B15" s="34"/>
      <c r="C15" s="41"/>
      <c r="D15" s="41"/>
      <c r="E15" s="41">
        <f t="shared" ref="E15:E17" si="0">D15</f>
        <v>0</v>
      </c>
    </row>
    <row r="16" spans="1:5" ht="14.1" customHeight="1">
      <c r="A16" s="34" t="s">
        <v>70</v>
      </c>
      <c r="B16" s="34"/>
      <c r="C16" s="41"/>
      <c r="D16" s="41"/>
      <c r="E16" s="41">
        <f t="shared" si="0"/>
        <v>0</v>
      </c>
    </row>
    <row r="17" spans="1:5" ht="14.1" customHeight="1">
      <c r="A17" s="34" t="s">
        <v>69</v>
      </c>
      <c r="B17" s="34"/>
      <c r="C17" s="41"/>
      <c r="D17" s="41"/>
      <c r="E17" s="41">
        <f t="shared" si="0"/>
        <v>0</v>
      </c>
    </row>
    <row r="18" spans="1:5" ht="14.1" customHeight="1">
      <c r="A18" s="35" t="s">
        <v>137</v>
      </c>
      <c r="B18" s="35"/>
      <c r="C18" s="71">
        <f>SUM(C8,C10:C12)</f>
        <v>3873780</v>
      </c>
      <c r="D18" s="71">
        <f>D13</f>
        <v>10940620</v>
      </c>
      <c r="E18" s="71">
        <f>C18+D18</f>
        <v>14814400</v>
      </c>
    </row>
    <row r="19" spans="1:5" ht="14.1" customHeight="1">
      <c r="A19" s="34" t="s">
        <v>33</v>
      </c>
      <c r="B19" s="34"/>
      <c r="C19" s="41"/>
      <c r="D19" s="41">
        <v>5246632</v>
      </c>
      <c r="E19" s="41">
        <f>C19+D19</f>
        <v>5246632</v>
      </c>
    </row>
    <row r="20" spans="1:5" ht="14.1" customHeight="1">
      <c r="A20" s="72" t="s">
        <v>31</v>
      </c>
      <c r="B20" s="72"/>
      <c r="C20" s="74">
        <f>SUM(C19)</f>
        <v>0</v>
      </c>
      <c r="D20" s="74">
        <f>SUM(D19)</f>
        <v>5246632</v>
      </c>
      <c r="E20" s="74">
        <f>SUM(E19)</f>
        <v>5246632</v>
      </c>
    </row>
    <row r="21" spans="1:5" ht="14.1" customHeight="1">
      <c r="A21" s="34" t="s">
        <v>70</v>
      </c>
      <c r="B21" s="34"/>
      <c r="C21" s="41"/>
      <c r="D21" s="41"/>
      <c r="E21" s="41">
        <v>0</v>
      </c>
    </row>
    <row r="22" spans="1:5" ht="14.1" customHeight="1">
      <c r="A22" s="34" t="s">
        <v>69</v>
      </c>
      <c r="B22" s="34"/>
      <c r="C22" s="41">
        <v>0</v>
      </c>
      <c r="D22" s="41"/>
      <c r="E22" s="41">
        <f>D22</f>
        <v>0</v>
      </c>
    </row>
    <row r="23" spans="1:5" ht="14.1" customHeight="1">
      <c r="A23" s="14" t="s">
        <v>30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/>
      <c r="E24" s="41"/>
    </row>
    <row r="25" spans="1:5" ht="20.45" customHeight="1">
      <c r="A25" s="35" t="s">
        <v>138</v>
      </c>
      <c r="B25" s="35"/>
      <c r="C25" s="71">
        <f>C18</f>
        <v>3873780</v>
      </c>
      <c r="D25" s="71">
        <f>D18+D20+D22</f>
        <v>16187252</v>
      </c>
      <c r="E25" s="71">
        <f>E18+E20+E22</f>
        <v>20061032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16</v>
      </c>
      <c r="B28" s="40"/>
      <c r="C28" s="77"/>
      <c r="D28" s="40" t="s">
        <v>75</v>
      </c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17</v>
      </c>
      <c r="B31" s="40"/>
      <c r="C31" s="40"/>
      <c r="D31" s="40" t="s">
        <v>125</v>
      </c>
      <c r="E31" s="76"/>
    </row>
    <row r="32" spans="1:5" ht="14.1" customHeight="1">
      <c r="A32" s="16"/>
      <c r="B32" s="16"/>
      <c r="C32" s="78"/>
      <c r="D32" s="78"/>
      <c r="E32" s="78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8"/>
  <sheetViews>
    <sheetView showGridLines="0" tabSelected="1" workbookViewId="0">
      <selection activeCell="D62" sqref="D62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4" width="11.7109375" style="96" customWidth="1"/>
    <col min="5" max="16384" width="9.140625" style="80"/>
  </cols>
  <sheetData>
    <row r="1" spans="1:4">
      <c r="A1" s="47" t="s">
        <v>43</v>
      </c>
      <c r="B1" s="40"/>
      <c r="C1" s="79"/>
      <c r="D1" s="79"/>
    </row>
    <row r="2" spans="1:4">
      <c r="A2" s="47" t="s">
        <v>58</v>
      </c>
      <c r="B2" s="40"/>
      <c r="C2" s="79"/>
      <c r="D2" s="79"/>
    </row>
    <row r="3" spans="1:4">
      <c r="A3" s="48" t="s">
        <v>145</v>
      </c>
      <c r="B3" s="66"/>
      <c r="C3" s="81"/>
      <c r="D3" s="81"/>
    </row>
    <row r="4" spans="1:4" ht="6.6" customHeight="1" thickBot="1">
      <c r="A4" s="67"/>
      <c r="B4" s="51"/>
      <c r="C4" s="82"/>
      <c r="D4" s="82"/>
    </row>
    <row r="5" spans="1:4">
      <c r="A5" s="83"/>
      <c r="B5" s="83"/>
      <c r="C5" s="79"/>
      <c r="D5" s="79"/>
    </row>
    <row r="6" spans="1:4" ht="25.5">
      <c r="A6" s="14" t="s">
        <v>0</v>
      </c>
      <c r="B6" s="9" t="s">
        <v>32</v>
      </c>
      <c r="C6" s="13" t="s">
        <v>143</v>
      </c>
      <c r="D6" s="13" t="s">
        <v>144</v>
      </c>
    </row>
    <row r="7" spans="1:4">
      <c r="A7" s="27" t="s">
        <v>21</v>
      </c>
      <c r="B7" s="36"/>
      <c r="C7" s="84"/>
      <c r="D7" s="84"/>
    </row>
    <row r="8" spans="1:4">
      <c r="A8" s="19" t="s">
        <v>59</v>
      </c>
      <c r="B8" s="17"/>
      <c r="C8" s="21">
        <v>6350937</v>
      </c>
      <c r="D8" s="20">
        <v>4145708</v>
      </c>
    </row>
    <row r="9" spans="1:4">
      <c r="A9" s="19" t="s">
        <v>22</v>
      </c>
      <c r="B9" s="17"/>
      <c r="C9" s="21"/>
      <c r="D9" s="20"/>
    </row>
    <row r="10" spans="1:4">
      <c r="A10" s="19" t="s">
        <v>60</v>
      </c>
      <c r="B10" s="17"/>
      <c r="C10" s="21">
        <v>4061469</v>
      </c>
      <c r="D10" s="20">
        <v>828381</v>
      </c>
    </row>
    <row r="11" spans="1:4">
      <c r="A11" s="19" t="s">
        <v>130</v>
      </c>
      <c r="B11" s="17"/>
      <c r="C11" s="21"/>
      <c r="D11" s="20"/>
    </row>
    <row r="12" spans="1:4">
      <c r="A12" s="19" t="s">
        <v>108</v>
      </c>
      <c r="B12" s="17"/>
      <c r="C12" s="21">
        <v>-249636</v>
      </c>
      <c r="D12" s="20">
        <v>-151232</v>
      </c>
    </row>
    <row r="13" spans="1:4">
      <c r="A13" s="19" t="s">
        <v>107</v>
      </c>
      <c r="B13" s="17"/>
      <c r="C13" s="21">
        <v>1003733</v>
      </c>
      <c r="D13" s="20">
        <v>1037539</v>
      </c>
    </row>
    <row r="14" spans="1:4">
      <c r="A14" s="19" t="s">
        <v>109</v>
      </c>
      <c r="B14" s="17"/>
      <c r="C14" s="21">
        <v>183030</v>
      </c>
      <c r="D14" s="20">
        <v>-32167</v>
      </c>
    </row>
    <row r="15" spans="1:4">
      <c r="A15" s="19" t="s">
        <v>89</v>
      </c>
      <c r="B15" s="17"/>
      <c r="C15" s="21">
        <v>2135</v>
      </c>
      <c r="D15" s="20"/>
    </row>
    <row r="16" spans="1:4">
      <c r="A16" s="19" t="s">
        <v>110</v>
      </c>
      <c r="B16" s="17"/>
      <c r="C16" s="21">
        <v>-10036</v>
      </c>
      <c r="D16" s="20">
        <v>690</v>
      </c>
    </row>
    <row r="17" spans="1:4">
      <c r="A17" s="19" t="s">
        <v>129</v>
      </c>
      <c r="B17" s="17"/>
      <c r="C17" s="21"/>
      <c r="D17" s="20"/>
    </row>
    <row r="18" spans="1:4">
      <c r="A18" s="19" t="s">
        <v>131</v>
      </c>
      <c r="B18" s="17"/>
      <c r="C18" s="21"/>
      <c r="D18" s="20">
        <v>-5076</v>
      </c>
    </row>
    <row r="19" spans="1:4">
      <c r="A19" s="19" t="s">
        <v>132</v>
      </c>
      <c r="B19" s="17"/>
      <c r="C19" s="21"/>
      <c r="D19" s="20">
        <v>-96</v>
      </c>
    </row>
    <row r="20" spans="1:4">
      <c r="A20" s="19" t="s">
        <v>123</v>
      </c>
      <c r="B20" s="17"/>
      <c r="C20" s="21"/>
      <c r="D20" s="20">
        <v>183987</v>
      </c>
    </row>
    <row r="21" spans="1:4" ht="25.5">
      <c r="A21" s="85" t="s">
        <v>23</v>
      </c>
      <c r="B21" s="86"/>
      <c r="C21" s="87">
        <f>SUM(C8:C20)</f>
        <v>11341632</v>
      </c>
      <c r="D21" s="87">
        <f>SUM(D8:D20)</f>
        <v>6007734</v>
      </c>
    </row>
    <row r="22" spans="1:4">
      <c r="A22" s="19" t="s">
        <v>24</v>
      </c>
      <c r="B22" s="17"/>
      <c r="C22" s="21">
        <v>127278</v>
      </c>
      <c r="D22" s="20">
        <v>364913</v>
      </c>
    </row>
    <row r="23" spans="1:4">
      <c r="A23" s="19" t="s">
        <v>61</v>
      </c>
      <c r="B23" s="17"/>
      <c r="C23" s="21">
        <v>-3875739</v>
      </c>
      <c r="D23" s="20">
        <v>-1747725</v>
      </c>
    </row>
    <row r="24" spans="1:4">
      <c r="A24" s="19" t="s">
        <v>90</v>
      </c>
      <c r="B24" s="17"/>
      <c r="C24" s="21">
        <v>-2042744</v>
      </c>
      <c r="D24" s="20">
        <v>6159</v>
      </c>
    </row>
    <row r="25" spans="1:4">
      <c r="A25" s="19" t="s">
        <v>113</v>
      </c>
      <c r="B25" s="17"/>
      <c r="C25" s="21">
        <v>-1287048</v>
      </c>
      <c r="D25" s="20">
        <v>733637</v>
      </c>
    </row>
    <row r="26" spans="1:4">
      <c r="A26" s="19" t="s">
        <v>91</v>
      </c>
      <c r="B26" s="17"/>
      <c r="C26" s="21">
        <v>2326020</v>
      </c>
      <c r="D26" s="20">
        <v>-2406371</v>
      </c>
    </row>
    <row r="27" spans="1:4">
      <c r="A27" s="19" t="s">
        <v>92</v>
      </c>
      <c r="B27" s="17"/>
      <c r="C27" s="21">
        <v>86916</v>
      </c>
      <c r="D27" s="20"/>
    </row>
    <row r="28" spans="1:4">
      <c r="A28" s="19" t="s">
        <v>93</v>
      </c>
      <c r="B28" s="17"/>
      <c r="C28" s="21">
        <v>-1580093</v>
      </c>
      <c r="D28" s="20">
        <v>269226</v>
      </c>
    </row>
    <row r="29" spans="1:4">
      <c r="A29" s="19" t="s">
        <v>111</v>
      </c>
      <c r="B29" s="17"/>
      <c r="C29" s="21"/>
      <c r="D29" s="20">
        <v>1591888</v>
      </c>
    </row>
    <row r="30" spans="1:4">
      <c r="A30" s="19" t="s">
        <v>112</v>
      </c>
      <c r="B30" s="17"/>
      <c r="C30" s="21">
        <v>837511</v>
      </c>
      <c r="D30" s="21">
        <v>-22746</v>
      </c>
    </row>
    <row r="31" spans="1:4" ht="25.5">
      <c r="A31" s="85" t="s">
        <v>25</v>
      </c>
      <c r="B31" s="86"/>
      <c r="C31" s="88">
        <f>SUM(C21:C30)</f>
        <v>5933733</v>
      </c>
      <c r="D31" s="88">
        <f>SUM(D21:D30)</f>
        <v>4796715</v>
      </c>
    </row>
    <row r="32" spans="1:4">
      <c r="A32" s="19" t="s">
        <v>62</v>
      </c>
      <c r="B32" s="17"/>
      <c r="C32" s="21"/>
      <c r="D32" s="20"/>
    </row>
    <row r="33" spans="1:4">
      <c r="A33" s="19" t="s">
        <v>26</v>
      </c>
      <c r="B33" s="17"/>
      <c r="C33" s="21">
        <v>-1129335</v>
      </c>
      <c r="D33" s="20">
        <v>-2174239</v>
      </c>
    </row>
    <row r="34" spans="1:4">
      <c r="A34" s="19" t="s">
        <v>71</v>
      </c>
      <c r="B34" s="17"/>
      <c r="C34" s="21">
        <v>-224080</v>
      </c>
      <c r="D34" s="20">
        <v>-97610</v>
      </c>
    </row>
    <row r="35" spans="1:4" ht="25.5">
      <c r="A35" s="35" t="s">
        <v>27</v>
      </c>
      <c r="B35" s="89"/>
      <c r="C35" s="33">
        <f>SUM(C31:C34)</f>
        <v>4580318</v>
      </c>
      <c r="D35" s="32">
        <f>SUM(D31:D34)</f>
        <v>2524866</v>
      </c>
    </row>
    <row r="36" spans="1:4">
      <c r="A36" s="34"/>
      <c r="B36" s="17"/>
      <c r="C36" s="21"/>
      <c r="D36" s="20"/>
    </row>
    <row r="37" spans="1:4">
      <c r="A37" s="27" t="s">
        <v>28</v>
      </c>
      <c r="B37" s="90"/>
      <c r="C37" s="21"/>
      <c r="D37" s="20"/>
    </row>
    <row r="38" spans="1:4" ht="25.5">
      <c r="A38" s="34" t="s">
        <v>133</v>
      </c>
      <c r="B38" s="90"/>
      <c r="C38" s="21"/>
      <c r="D38" s="20"/>
    </row>
    <row r="39" spans="1:4">
      <c r="A39" s="19" t="s">
        <v>63</v>
      </c>
      <c r="B39" s="17"/>
      <c r="C39" s="21">
        <v>-378422</v>
      </c>
      <c r="D39" s="20">
        <v>-935059</v>
      </c>
    </row>
    <row r="40" spans="1:4">
      <c r="A40" s="19" t="s">
        <v>64</v>
      </c>
      <c r="B40" s="17"/>
      <c r="C40" s="21">
        <v>23911</v>
      </c>
      <c r="D40" s="20"/>
    </row>
    <row r="41" spans="1:4">
      <c r="A41" s="19" t="s">
        <v>65</v>
      </c>
      <c r="B41" s="17"/>
      <c r="C41" s="21">
        <v>-4348644</v>
      </c>
      <c r="D41" s="20">
        <v>-2751353</v>
      </c>
    </row>
    <row r="42" spans="1:4">
      <c r="A42" s="19" t="s">
        <v>146</v>
      </c>
      <c r="B42" s="17"/>
      <c r="C42" s="21"/>
      <c r="D42" s="20">
        <v>-2688860</v>
      </c>
    </row>
    <row r="43" spans="1:4">
      <c r="A43" s="19" t="s">
        <v>116</v>
      </c>
      <c r="B43" s="17"/>
      <c r="C43" s="21"/>
      <c r="D43" s="20"/>
    </row>
    <row r="44" spans="1:4">
      <c r="A44" s="19" t="s">
        <v>114</v>
      </c>
      <c r="B44" s="17"/>
      <c r="C44" s="21">
        <v>-20000</v>
      </c>
      <c r="D44" s="20">
        <v>-10600</v>
      </c>
    </row>
    <row r="45" spans="1:4">
      <c r="A45" s="19" t="s">
        <v>41</v>
      </c>
      <c r="B45" s="17"/>
      <c r="C45" s="91">
        <v>93025</v>
      </c>
      <c r="D45" s="20">
        <v>115941</v>
      </c>
    </row>
    <row r="46" spans="1:4">
      <c r="A46" s="19" t="s">
        <v>134</v>
      </c>
      <c r="B46" s="17"/>
      <c r="C46" s="21"/>
      <c r="D46" s="20"/>
    </row>
    <row r="47" spans="1:4">
      <c r="A47" s="19" t="s">
        <v>115</v>
      </c>
      <c r="B47" s="17"/>
      <c r="C47" s="21">
        <v>2460</v>
      </c>
      <c r="D47" s="20">
        <v>-186</v>
      </c>
    </row>
    <row r="48" spans="1:4" ht="25.5">
      <c r="A48" s="35" t="s">
        <v>37</v>
      </c>
      <c r="B48" s="89"/>
      <c r="C48" s="33">
        <f>SUM(C39:C47)</f>
        <v>-4627670</v>
      </c>
      <c r="D48" s="32">
        <f>SUM(D38:D47)</f>
        <v>-6270117</v>
      </c>
    </row>
    <row r="49" spans="1:4">
      <c r="A49" s="34"/>
      <c r="B49" s="17"/>
      <c r="C49" s="21"/>
      <c r="D49" s="20"/>
    </row>
    <row r="50" spans="1:4">
      <c r="A50" s="27" t="s">
        <v>29</v>
      </c>
      <c r="B50" s="36"/>
      <c r="C50" s="38"/>
      <c r="D50" s="37"/>
    </row>
    <row r="51" spans="1:4">
      <c r="A51" s="19" t="s">
        <v>117</v>
      </c>
      <c r="B51" s="17"/>
      <c r="C51" s="21">
        <v>54534</v>
      </c>
      <c r="D51" s="21">
        <v>7796595</v>
      </c>
    </row>
    <row r="52" spans="1:4">
      <c r="A52" s="19" t="s">
        <v>124</v>
      </c>
      <c r="B52" s="17"/>
      <c r="C52" s="21"/>
      <c r="D52" s="20">
        <v>-2981181</v>
      </c>
    </row>
    <row r="53" spans="1:4">
      <c r="A53" s="19" t="s">
        <v>66</v>
      </c>
      <c r="B53" s="17"/>
      <c r="C53" s="92"/>
      <c r="D53" s="93"/>
    </row>
    <row r="54" spans="1:4">
      <c r="A54" s="19" t="s">
        <v>118</v>
      </c>
      <c r="B54" s="17"/>
      <c r="C54" s="92"/>
      <c r="D54" s="93"/>
    </row>
    <row r="55" spans="1:4">
      <c r="A55" s="19" t="s">
        <v>135</v>
      </c>
      <c r="B55" s="17"/>
      <c r="C55" s="92"/>
      <c r="D55" s="93"/>
    </row>
    <row r="56" spans="1:4">
      <c r="A56" s="19" t="s">
        <v>119</v>
      </c>
      <c r="B56" s="17"/>
      <c r="C56" s="92">
        <v>35862</v>
      </c>
      <c r="D56" s="93"/>
    </row>
    <row r="57" spans="1:4">
      <c r="A57" s="97" t="s">
        <v>38</v>
      </c>
      <c r="B57" s="31"/>
      <c r="C57" s="33">
        <f>SUM(C51:C56)</f>
        <v>90396</v>
      </c>
      <c r="D57" s="32">
        <f>SUM(D51:D56)</f>
        <v>4815414</v>
      </c>
    </row>
    <row r="58" spans="1:4">
      <c r="A58" s="16"/>
      <c r="B58" s="36"/>
      <c r="C58" s="38"/>
      <c r="D58" s="37"/>
    </row>
    <row r="59" spans="1:4">
      <c r="A59" s="19" t="s">
        <v>120</v>
      </c>
      <c r="B59" s="17"/>
      <c r="C59" s="21">
        <f>C35+C48+C57</f>
        <v>43044</v>
      </c>
      <c r="D59" s="20">
        <f>D35+D48+D57</f>
        <v>1070163</v>
      </c>
    </row>
    <row r="60" spans="1:4" ht="25.5">
      <c r="A60" s="19" t="s">
        <v>121</v>
      </c>
      <c r="B60" s="17"/>
      <c r="C60" s="21">
        <v>-322376</v>
      </c>
      <c r="D60" s="20">
        <v>-74299</v>
      </c>
    </row>
    <row r="61" spans="1:4">
      <c r="A61" s="34" t="s">
        <v>106</v>
      </c>
      <c r="B61" s="17"/>
      <c r="C61" s="21">
        <v>503598</v>
      </c>
      <c r="D61" s="20">
        <v>263780</v>
      </c>
    </row>
    <row r="62" spans="1:4" ht="19.5" customHeight="1">
      <c r="A62" s="35" t="s">
        <v>42</v>
      </c>
      <c r="B62" s="89"/>
      <c r="C62" s="33">
        <f>SUM(C59:C61)</f>
        <v>224266</v>
      </c>
      <c r="D62" s="32">
        <f>SUM(D59:D61)</f>
        <v>1259644</v>
      </c>
    </row>
    <row r="63" spans="1:4" ht="23.25" hidden="1" customHeight="1">
      <c r="A63" s="16"/>
      <c r="B63" s="94"/>
      <c r="C63" s="38"/>
      <c r="D63" s="38">
        <v>720020</v>
      </c>
    </row>
    <row r="64" spans="1:4" hidden="1">
      <c r="A64" s="16"/>
      <c r="B64" s="94"/>
      <c r="C64" s="38"/>
      <c r="D64" s="38"/>
    </row>
    <row r="65" spans="1:4">
      <c r="A65" s="40" t="s">
        <v>16</v>
      </c>
      <c r="B65" s="40"/>
      <c r="C65" s="95" t="s">
        <v>75</v>
      </c>
      <c r="D65" s="21"/>
    </row>
    <row r="66" spans="1:4" ht="21.75" customHeight="1">
      <c r="A66" s="40" t="s">
        <v>17</v>
      </c>
      <c r="B66" s="40"/>
      <c r="C66" s="95" t="s">
        <v>125</v>
      </c>
      <c r="D66" s="95"/>
    </row>
    <row r="67" spans="1:4" ht="12.75" customHeight="1">
      <c r="A67" s="40"/>
      <c r="B67" s="40"/>
      <c r="C67" s="95"/>
      <c r="D67" s="95"/>
    </row>
    <row r="68" spans="1:4" ht="12.75" customHeight="1">
      <c r="D68" s="95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2022-11-18T06:27:16Z</cp:lastPrinted>
  <dcterms:created xsi:type="dcterms:W3CDTF">2014-05-15T07:31:14Z</dcterms:created>
  <dcterms:modified xsi:type="dcterms:W3CDTF">2023-05-15T07:02:46Z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