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/>
  <xr:revisionPtr revIDLastSave="0" documentId="8_{BCA7D52F-90D1-4F16-8F97-0CE7BF90809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  <definedName name="_xlnm.Print_Area" localSheetId="1">Ф2!$A$1:$F$69</definedName>
  </definedNames>
  <calcPr calcId="191029"/>
</workbook>
</file>

<file path=xl/calcChain.xml><?xml version="1.0" encoding="utf-8"?>
<calcChain xmlns="http://schemas.openxmlformats.org/spreadsheetml/2006/main">
  <c r="D26" i="3" l="1"/>
  <c r="C58" i="3" l="1"/>
  <c r="F56" i="2" l="1"/>
  <c r="E56" i="2"/>
  <c r="D56" i="2"/>
  <c r="C56" i="2"/>
  <c r="F51" i="2"/>
  <c r="E51" i="2"/>
  <c r="D51" i="2"/>
  <c r="C51" i="2"/>
  <c r="F45" i="2"/>
  <c r="F44" i="2"/>
  <c r="E44" i="2"/>
  <c r="D44" i="2"/>
  <c r="D45" i="2" s="1"/>
  <c r="C44" i="2"/>
  <c r="C45" i="2" s="1"/>
  <c r="D40" i="2"/>
  <c r="E40" i="2"/>
  <c r="E45" i="2" s="1"/>
  <c r="F40" i="2"/>
  <c r="C40" i="2"/>
  <c r="C14" i="2"/>
  <c r="C17" i="2" s="1"/>
  <c r="C26" i="2" s="1"/>
  <c r="C32" i="2" s="1"/>
  <c r="C35" i="2" s="1"/>
  <c r="D14" i="2"/>
  <c r="D17" i="2" s="1"/>
  <c r="D26" i="2" s="1"/>
  <c r="D32" i="2" s="1"/>
  <c r="D35" i="2" s="1"/>
  <c r="E14" i="2"/>
  <c r="E17" i="2" s="1"/>
  <c r="E26" i="2" s="1"/>
  <c r="E32" i="2" s="1"/>
  <c r="F14" i="2"/>
  <c r="F17" i="2" s="1"/>
  <c r="F26" i="2" s="1"/>
  <c r="F32" i="2" s="1"/>
  <c r="F35" i="2" s="1"/>
  <c r="D51" i="1"/>
  <c r="D77" i="1" s="1"/>
  <c r="D76" i="1"/>
  <c r="D75" i="1"/>
  <c r="C75" i="1"/>
  <c r="D63" i="1"/>
  <c r="C63" i="1"/>
  <c r="C76" i="1" s="1"/>
  <c r="C51" i="1"/>
  <c r="C77" i="1" s="1"/>
  <c r="D48" i="1"/>
  <c r="C48" i="1"/>
  <c r="C38" i="1"/>
  <c r="C39" i="1" s="1"/>
  <c r="C78" i="1" s="1"/>
  <c r="D35" i="1"/>
  <c r="D38" i="1" s="1"/>
  <c r="C35" i="1"/>
  <c r="D23" i="1"/>
  <c r="C23" i="1"/>
  <c r="D46" i="2" l="1"/>
  <c r="F46" i="2"/>
  <c r="F57" i="2" s="1"/>
  <c r="E35" i="2"/>
  <c r="E46" i="2" s="1"/>
  <c r="C10" i="3"/>
  <c r="C26" i="3" s="1"/>
  <c r="C37" i="3" s="1"/>
  <c r="C42" i="3" s="1"/>
  <c r="C68" i="3" s="1"/>
  <c r="C71" i="3" s="1"/>
  <c r="C72" i="3" s="1"/>
  <c r="D57" i="2"/>
  <c r="E57" i="2"/>
  <c r="D39" i="1"/>
  <c r="D78" i="1" s="1"/>
  <c r="C46" i="2"/>
  <c r="C57" i="2" s="1"/>
  <c r="I12" i="4"/>
  <c r="G14" i="4"/>
  <c r="I14" i="4" s="1"/>
  <c r="I15" i="4"/>
  <c r="D16" i="4"/>
  <c r="E16" i="4"/>
  <c r="F16" i="4"/>
  <c r="H16" i="4"/>
  <c r="G16" i="4" l="1"/>
  <c r="I16" i="4"/>
  <c r="G23" i="4"/>
  <c r="I23" i="4" s="1"/>
  <c r="G22" i="4"/>
  <c r="I22" i="4" s="1"/>
  <c r="G20" i="4"/>
  <c r="I20" i="4" s="1"/>
  <c r="B16" i="4" l="1"/>
  <c r="C16" i="4"/>
  <c r="C18" i="4" l="1"/>
  <c r="F18" i="4"/>
  <c r="G18" i="4"/>
  <c r="H18" i="4"/>
  <c r="I18" i="4"/>
  <c r="E18" i="4" l="1"/>
  <c r="D18" i="4"/>
  <c r="B18" i="4"/>
  <c r="C24" i="4" l="1"/>
  <c r="D24" i="4"/>
  <c r="E24" i="4"/>
  <c r="F24" i="4"/>
  <c r="F26" i="4" s="1"/>
  <c r="G24" i="4"/>
  <c r="G26" i="4" s="1"/>
  <c r="H24" i="4"/>
  <c r="H26" i="4" s="1"/>
  <c r="I24" i="4"/>
  <c r="I26" i="4" s="1"/>
  <c r="B24" i="4"/>
  <c r="C26" i="4" l="1"/>
  <c r="E26" i="4"/>
  <c r="B26" i="4"/>
  <c r="D26" i="4"/>
</calcChain>
</file>

<file path=xl/sharedStrings.xml><?xml version="1.0" encoding="utf-8"?>
<sst xmlns="http://schemas.openxmlformats.org/spreadsheetml/2006/main" count="252" uniqueCount="189">
  <si>
    <t xml:space="preserve"> </t>
  </si>
  <si>
    <t>АО «Казахтелеком»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</si>
  <si>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</si>
  <si>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</si>
  <si>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</si>
  <si>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</si>
  <si>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</si>
  <si>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Гудвил</t>
  </si>
  <si>
    <t>Авансы, уплаченные за внеоборотные активы</t>
  </si>
  <si>
    <t>Отложенные налоговые активы</t>
  </si>
  <si>
    <t>Затраты на заключение договоров</t>
  </si>
  <si>
    <t>Затраты на выполнение договоров</t>
  </si>
  <si>
    <t>Прочие внеоборотные нефинансовые активы</t>
  </si>
  <si>
    <r>
      <t>Прочие внеоборотные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финансовые активы</t>
    </r>
  </si>
  <si>
    <t>Итого 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</si>
  <si>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</si>
  <si>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</si>
  <si>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</si>
  <si>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Авансовые платежи</t>
  </si>
  <si>
    <t>Предоплата по корпоративному подоходному налогу</t>
  </si>
  <si>
    <t xml:space="preserve">Денежные средства и их эквиваленты </t>
  </si>
  <si>
    <t>Итого оборотные активы</t>
  </si>
  <si>
    <t>Итого активы</t>
  </si>
  <si>
    <t xml:space="preserve">Капитал и обязательства </t>
  </si>
  <si>
    <t>Акционерный капитал</t>
  </si>
  <si>
    <t>Собственные выкупленные акции</t>
  </si>
  <si>
    <t>Резерв по пересчёту иностранной валюты</t>
  </si>
  <si>
    <t>Прочие резервы</t>
  </si>
  <si>
    <t>Нераспределённая прибыль</t>
  </si>
  <si>
    <t>Неконтролирующие доли участия</t>
  </si>
  <si>
    <t>Итого капитал</t>
  </si>
  <si>
    <t>Долгосрочные обязательства</t>
  </si>
  <si>
    <t xml:space="preserve">Займы: долгосрочная часть </t>
  </si>
  <si>
    <t>Обязательства по аренде: долгосрочная часть</t>
  </si>
  <si>
    <t>Прочие долгосрочные финансовые обязательства</t>
  </si>
  <si>
    <t>Отложенные налоговые обязательства</t>
  </si>
  <si>
    <t>Обязательства по вознаграждениям работникам</t>
  </si>
  <si>
    <t>Долговая составляющая привилегированных акций</t>
  </si>
  <si>
    <t>Обязательства по ликвидации активов</t>
  </si>
  <si>
    <t>Итого долгосрочные обязательства</t>
  </si>
  <si>
    <t>Краткосрочные обязательства</t>
  </si>
  <si>
    <t>Займы: краткосрочная часть</t>
  </si>
  <si>
    <t>Обязательства по аренде: краткосрочная часть</t>
  </si>
  <si>
    <t>Прочие краткосрочные финансовые обязательства</t>
  </si>
  <si>
    <t>Краткосрочная часть обязательств по вознаграждениям работникам</t>
  </si>
  <si>
    <t>Торговая кредиторская задолженность</t>
  </si>
  <si>
    <t>Текущий корпоративный подоходный налог к уплате</t>
  </si>
  <si>
    <t>Прочие краткосрочные нефинансовые обязательства</t>
  </si>
  <si>
    <t>Итого краткосрочные обязательства</t>
  </si>
  <si>
    <t>Итого обязательства</t>
  </si>
  <si>
    <t>Главный финансовый директор</t>
  </si>
  <si>
    <t>Себестоимость реализации</t>
  </si>
  <si>
    <t>Валовая прибыль</t>
  </si>
  <si>
    <t>Общие и административные расходы</t>
  </si>
  <si>
    <t>Убытки от обесценения финансовых активов</t>
  </si>
  <si>
    <t>Расходы по реализации</t>
  </si>
  <si>
    <t>Операционная прибыль</t>
  </si>
  <si>
    <t xml:space="preserve">Доля Группы в прибыли ассоциированных организаций </t>
  </si>
  <si>
    <t>Финансовые расходы</t>
  </si>
  <si>
    <t>Финансовые доходы</t>
  </si>
  <si>
    <t xml:space="preserve">Прибыль до налогообложения </t>
  </si>
  <si>
    <t>Расходы по подоходному налогу</t>
  </si>
  <si>
    <t>Собственников материнской компании</t>
  </si>
  <si>
    <t>Курсовые разницы при пересчёте отчётности зарубежных дочерних организаций</t>
  </si>
  <si>
    <t>Прибыль на акцию</t>
  </si>
  <si>
    <t>Операционная деятельность</t>
  </si>
  <si>
    <t>Корректировки на:</t>
  </si>
  <si>
    <t xml:space="preserve">Амортизацию нематериальных активов </t>
  </si>
  <si>
    <t xml:space="preserve">Изменения в обязательствах по вознаграждениям работников </t>
  </si>
  <si>
    <t>Списание стоимости товарно-материальных запасов до чистой стоимости реализации</t>
  </si>
  <si>
    <t xml:space="preserve">Финансовые доходы </t>
  </si>
  <si>
    <t>Движение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</si>
  <si>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</si>
  <si>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Изменение в торговой дебиторской задолженности</t>
  </si>
  <si>
    <t>Изменение в товарно-материальных запасах</t>
  </si>
  <si>
    <t>Изменение в прочих оборотных активах</t>
  </si>
  <si>
    <t>Изменение в авансах выданных</t>
  </si>
  <si>
    <t>Изменение в торговой кредиторской задолженности</t>
  </si>
  <si>
    <t>Изменение в затратах на заключение договоров и затратах на выполнение договоров</t>
  </si>
  <si>
    <t>Изменение в обязательствах по договору</t>
  </si>
  <si>
    <t>Изменение в прочих краткосрочных обязательствах</t>
  </si>
  <si>
    <t>Приток денежных средств от операционной деятельности</t>
  </si>
  <si>
    <t>Уплаченный подоходный налог</t>
  </si>
  <si>
    <t>Проценты уплаченные</t>
  </si>
  <si>
    <t>Проценты полученные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</si>
  <si>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</si>
  <si>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</si>
  <si>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</si>
  <si>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Выдача долгосрочных займов работникам</t>
  </si>
  <si>
    <t>Возврат займов от работников</t>
  </si>
  <si>
    <t>Чистые денежные потоки, использованные в инвестиционной деятельности</t>
  </si>
  <si>
    <t>Финансовая деятельность</t>
  </si>
  <si>
    <r>
      <t>Чистое изменение</t>
    </r>
    <r>
      <rPr>
        <b/>
        <sz val="9"/>
        <color rgb="FF000000"/>
        <rFont val="Arial"/>
        <family val="2"/>
        <charset val="204"/>
      </rPr>
      <t xml:space="preserve"> денежных средств и их эквивалентов</t>
    </r>
  </si>
  <si>
    <r>
      <t xml:space="preserve">Денежные средства и их эквиваленты, на </t>
    </r>
    <r>
      <rPr>
        <sz val="9"/>
        <color rgb="FF000000"/>
        <rFont val="Arial"/>
        <family val="2"/>
        <charset val="204"/>
      </rPr>
      <t>1 января</t>
    </r>
  </si>
  <si>
    <t>Приходится на собственников Материнской Компании</t>
  </si>
  <si>
    <t>Итого</t>
  </si>
  <si>
    <t xml:space="preserve">ПРОМЕЖУТОЧНЫЙ СОКРАЩЁННЫЙ КОНСОЛИДИРОВАННЫЙ ОТЧЁТ О ФИНАНСОВОМ ПОЛОЖЕНИИ </t>
  </si>
  <si>
    <t>Промежуточная сокращённая 
консолидированная финансовая отчётность (неаудированная)</t>
  </si>
  <si>
    <t>ПРОМЕЖУТОЧНЫЙ СОКРАЩЁННЫЙ КОНСОЛИДИРОВАННЫЙ ОТЧЁТ О СОВОКУПНОМ ДОХОДЕ</t>
  </si>
  <si>
    <t>ПРОМЕЖУТОЧНЫЙ СОКРАЩЁННЫЙ КОНСОЛИДИРОВАННЫЙ ОТЧЁТ О ДВИЖЕНИИ ДЕНЕЖНЫХ СРЕДСТВ</t>
  </si>
  <si>
    <t>ПРОМЕЖУТОЧНЫЙ СОКРАЩЁННЫЙ  КОНСОЛИДИРОВАННЫЙ ОТЧЁТ ОБ ИЗМЕНЕНИЯХ В КАПИТАЛЕ</t>
  </si>
  <si>
    <t>Прочий совокупный убыток (неаудировано)</t>
  </si>
  <si>
    <t>Чистая прибыль за период (неаудировано)</t>
  </si>
  <si>
    <t>Итого совокупный доход (неаудировано)</t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</si>
  <si>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нефинансовые активы</t>
    </r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</si>
  <si>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финансовые активы </t>
    </r>
  </si>
  <si>
    <r>
      <t>Итого капитал и обязательства</t>
    </r>
    <r>
      <rPr>
        <sz val="9"/>
        <color theme="1"/>
        <rFont val="Arial"/>
        <family val="2"/>
        <charset val="204"/>
      </rPr>
      <t xml:space="preserve"> </t>
    </r>
  </si>
  <si>
    <t>Прибыль за отчётный период</t>
  </si>
  <si>
    <t>Прочий совокупный (убыток)/доход</t>
  </si>
  <si>
    <t>Чистый прочий совокупный (убыток)/доход, подлежащий реклассификации в состав прибыли или убытка в последующих периодах</t>
  </si>
  <si>
    <t>Итого совокупный доход за период, за вычетом подоходного налога</t>
  </si>
  <si>
    <t>Прочий совокупный (убыток)/доход, подлежащий реклассификации в состав прибыли или убытка в последующих периодах (за вычетом налогов)</t>
  </si>
  <si>
    <t xml:space="preserve">Износ основных средств и активов в форме права пользования </t>
  </si>
  <si>
    <t>Ожидаемые кредитные убытки на денежные средства и их эквиваленты</t>
  </si>
  <si>
    <t>Эффект от курсовой разницы на денежные средства и их эквиваленты</t>
  </si>
  <si>
    <t>Прочий совокупный доход (неаудировано)</t>
  </si>
  <si>
    <t>В тыс. тенге</t>
  </si>
  <si>
    <t>Главный бухгалтер</t>
  </si>
  <si>
    <t>Поступления от погашения финансовых активов, учитываемых по амортизированной стоимости</t>
  </si>
  <si>
    <t>Прочие операционные доходы</t>
  </si>
  <si>
    <t>Прочие операционные расходы</t>
  </si>
  <si>
    <t>В тыс тенге</t>
  </si>
  <si>
    <t>Прим</t>
  </si>
  <si>
    <t>Приобретение финансовых активов, учитываемых по амортизированной стоимости</t>
  </si>
  <si>
    <t>Долгосрочные обязательства по договору</t>
  </si>
  <si>
    <t xml:space="preserve">Доля Группы в прибыли  ассоциированных организаций </t>
  </si>
  <si>
    <t>Прочий совокупный доход, не подлежащий реклассификации в состав прибыли или убытка в последующих периодах (за вычетом налогов)</t>
  </si>
  <si>
    <t>Актуарные доходы по планам с установленными выплатами, за вычетом подоходного налога</t>
  </si>
  <si>
    <t>Чистый прочий совокупный доход, не подлежащий реклассификации в состав прибыли или убытка в последующих периодах</t>
  </si>
  <si>
    <t xml:space="preserve">Прочий совокупный доход за период, за вычетом подоходного налога </t>
  </si>
  <si>
    <r>
      <t>Базовая и разводненная, в отношении чистой прибыли за год,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9"/>
        <color theme="1"/>
        <rFont val="Arial"/>
        <family val="2"/>
        <charset val="204"/>
      </rPr>
      <t>относящаяся к держателям простых акций материнской компании</t>
    </r>
  </si>
  <si>
    <t>Прибыль до налогообложения за отчетный период</t>
  </si>
  <si>
    <t>Погашение обязательств по аренде</t>
  </si>
  <si>
    <t xml:space="preserve">Акционер-ный капитал </t>
  </si>
  <si>
    <t xml:space="preserve">Собственные выкупленные акции </t>
  </si>
  <si>
    <t xml:space="preserve">Резерв по пересчёту иностранной валюты </t>
  </si>
  <si>
    <t xml:space="preserve">Прочие резервы </t>
  </si>
  <si>
    <t>Чистые денежные потоки, использованные в финансовой деятельности</t>
  </si>
  <si>
    <t xml:space="preserve"> Прим.</t>
  </si>
  <si>
    <t>Краткосрочные обязательства по договору</t>
  </si>
  <si>
    <t>Компенсация за оказание универсальных услуг в сельской местности</t>
  </si>
  <si>
    <t>Выручка по договорам с покупателями</t>
  </si>
  <si>
    <t>За три месяца, закончившиеся 30 июня</t>
  </si>
  <si>
    <t>За шесть месяца, закончившиеся 30 июня</t>
  </si>
  <si>
    <t>−</t>
  </si>
  <si>
    <t>Дивиденды полученные</t>
  </si>
  <si>
    <t>Денежные средства и их эквиваленты, на 30 июня</t>
  </si>
  <si>
    <t>Итого совокупный доход приходящийся на:</t>
  </si>
  <si>
    <t>Размещение депозитов</t>
  </si>
  <si>
    <t>На 30 июня 2022 года (неаудировано)</t>
  </si>
  <si>
    <t xml:space="preserve">Инвестиционная недвижимость </t>
  </si>
  <si>
    <t>Активы в форма права пользования</t>
  </si>
  <si>
    <t>Государственные субсидии: долгосрочная часть</t>
  </si>
  <si>
    <t>Государственные субсидии: краткосрочная часть</t>
  </si>
  <si>
    <t>Атамуратова Л.В.</t>
  </si>
  <si>
    <t xml:space="preserve">Уразиманова М.М. </t>
  </si>
  <si>
    <t>2022 года (неаудировано)</t>
  </si>
  <si>
    <t>Доход от государственной субсидии</t>
  </si>
  <si>
    <t>Прибыль приходящийся на:</t>
  </si>
  <si>
    <t>Нереализованные доходы от курсовой разницы</t>
  </si>
  <si>
    <t>Выплаты займов</t>
  </si>
  <si>
    <t xml:space="preserve">Чистая прибыль за период (неаудировано) </t>
  </si>
  <si>
    <t>На 30 июня 2023 года (неаудировано)</t>
  </si>
  <si>
    <t>На 31 декабря 2022 года (аудировано)</t>
  </si>
  <si>
    <t>Финансовые активы, учитываемые по амортизированной стоимости</t>
  </si>
  <si>
    <t>Активы, предназначенные для продажи</t>
  </si>
  <si>
    <t>По состоянию на 30 июня 2023 года</t>
  </si>
  <si>
    <t>За три и шесть месяцев, закончившиеся 30 июня 2023 года</t>
  </si>
  <si>
    <t>2023 года (неаудировано)</t>
  </si>
  <si>
    <t>За шесть месяцев, закончившиеся 30 июня 2023 года</t>
  </si>
  <si>
    <t>За шесть месяцев, закончившиеся 30 июня 2023 года (неаудировано)</t>
  </si>
  <si>
    <t>На 1 января 2022 года (аудировано)</t>
  </si>
  <si>
    <t>На 1 января 2023 года (аудировано)</t>
  </si>
  <si>
    <t>На 30 июня 2023 года (неаудировано)</t>
  </si>
  <si>
    <t>Прибыль от восстановленияобечценения/(убыток от обесценения) нефинансовых активов</t>
  </si>
  <si>
    <t>(Убыток)/прибыль от выбытия основных средств, нетто</t>
  </si>
  <si>
    <t>Чистый курсовой (уьыток)/прибыль от курсовой разницы</t>
  </si>
  <si>
    <t>(Прибыль от восстановления обесценения) / убыток от обесценения нефинансовых активов</t>
  </si>
  <si>
    <t>Убыток/(прибыль) от выбытия основных средств, нетто</t>
  </si>
  <si>
    <t>Изъятие депозитов</t>
  </si>
  <si>
    <t>Поступление от продажи 49% акций ассоцированной организации</t>
  </si>
  <si>
    <t>Возврат денежных средств по договору обратного «репо»</t>
  </si>
  <si>
    <t>Поступления от займов</t>
  </si>
  <si>
    <t>За шесть месяцев, закончившиеся 30 июня 2022 год (неаудировано)</t>
  </si>
  <si>
    <t>Поступления от реализации основных средств и нематериальных активов</t>
  </si>
  <si>
    <t>Поступления от реализации нематериальных активов</t>
  </si>
  <si>
    <t>Раскрытие значительных неденежных операций представлено в Примечании 29</t>
  </si>
  <si>
    <t>Доход от выбытия  ассоциированной организаций</t>
  </si>
  <si>
    <t>Чистые денежные потоки от операционной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</si>
</sst>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sz val="8.5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i/>
      <sz val="8"/>
      <color theme="1"/>
      <name val="Times New Roman"/>
      <family val="1"/>
      <charset val="204"/>
    </font>
    <font>
      <i/>
      <sz val="6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6" fontId="7" fillId="0" borderId="0" xfId="1" applyNumberFormat="1" applyFont="1" applyAlignment="1">
      <alignment horizontal="left" vertical="center" wrapText="1"/>
    </xf>
    <xf numFmtId="166" fontId="6" fillId="0" borderId="0" xfId="1" applyNumberFormat="1" applyFont="1" applyAlignment="1">
      <alignment horizontal="left" vertical="center" wrapText="1"/>
    </xf>
    <xf numFmtId="166" fontId="0" fillId="0" borderId="0" xfId="1" applyNumberFormat="1" applyFont="1"/>
    <xf numFmtId="166" fontId="9" fillId="0" borderId="0" xfId="1" applyNumberFormat="1" applyFont="1" applyAlignment="1">
      <alignment horizontal="left" vertical="center" wrapText="1"/>
    </xf>
    <xf numFmtId="166" fontId="6" fillId="0" borderId="3" xfId="1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/>
    <xf numFmtId="0" fontId="18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0" fillId="0" borderId="0" xfId="0" applyNumberFormat="1"/>
    <xf numFmtId="0" fontId="6" fillId="0" borderId="0" xfId="0" applyFont="1" applyAlignment="1">
      <alignment wrapText="1"/>
    </xf>
    <xf numFmtId="0" fontId="23" fillId="0" borderId="4" xfId="0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22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6" fillId="0" borderId="0" xfId="0" applyFont="1"/>
    <xf numFmtId="0" fontId="12" fillId="0" borderId="0" xfId="0" applyFont="1" applyBorder="1" applyAlignment="1">
      <alignment horizontal="left" vertical="center" wrapText="1"/>
    </xf>
    <xf numFmtId="165" fontId="14" fillId="0" borderId="4" xfId="0" applyNumberFormat="1" applyFont="1" applyFill="1" applyBorder="1" applyAlignment="1">
      <alignment horizontal="left" vertical="center" wrapText="1"/>
    </xf>
    <xf numFmtId="166" fontId="6" fillId="0" borderId="0" xfId="1" applyNumberFormat="1" applyFont="1" applyBorder="1" applyAlignment="1">
      <alignment horizontal="left" vertical="center" wrapText="1"/>
    </xf>
    <xf numFmtId="0" fontId="27" fillId="0" borderId="0" xfId="0" applyFont="1" applyAlignment="1">
      <alignment wrapText="1"/>
    </xf>
    <xf numFmtId="166" fontId="7" fillId="0" borderId="0" xfId="1" applyNumberFormat="1" applyFont="1" applyBorder="1" applyAlignment="1">
      <alignment horizontal="left" vertical="center" wrapText="1"/>
    </xf>
    <xf numFmtId="166" fontId="6" fillId="0" borderId="0" xfId="1" applyNumberFormat="1" applyFont="1" applyFill="1" applyAlignment="1">
      <alignment horizontal="left" vertical="center" wrapText="1"/>
    </xf>
    <xf numFmtId="166" fontId="9" fillId="0" borderId="0" xfId="1" applyNumberFormat="1" applyFont="1" applyBorder="1" applyAlignment="1">
      <alignment horizontal="left" vertical="center" wrapText="1"/>
    </xf>
    <xf numFmtId="166" fontId="8" fillId="0" borderId="0" xfId="1" applyNumberFormat="1" applyFont="1" applyBorder="1" applyAlignment="1">
      <alignment horizontal="left" vertical="center" wrapText="1"/>
    </xf>
    <xf numFmtId="0" fontId="0" fillId="0" borderId="0" xfId="0" applyBorder="1"/>
    <xf numFmtId="166" fontId="7" fillId="0" borderId="0" xfId="1" applyNumberFormat="1" applyFont="1" applyFill="1" applyBorder="1" applyAlignment="1">
      <alignment horizontal="left" vertical="center" wrapText="1"/>
    </xf>
    <xf numFmtId="166" fontId="7" fillId="0" borderId="3" xfId="1" applyNumberFormat="1" applyFont="1" applyBorder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6" fontId="7" fillId="0" borderId="0" xfId="1" applyNumberFormat="1" applyFont="1" applyAlignment="1">
      <alignment horizontal="left" vertical="center" wrapText="1"/>
    </xf>
    <xf numFmtId="166" fontId="6" fillId="0" borderId="0" xfId="1" applyNumberFormat="1" applyFont="1" applyAlignment="1">
      <alignment horizontal="left" vertical="center" wrapText="1"/>
    </xf>
    <xf numFmtId="166" fontId="6" fillId="0" borderId="1" xfId="1" applyNumberFormat="1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left" vertical="center" wrapText="1"/>
    </xf>
    <xf numFmtId="166" fontId="8" fillId="0" borderId="0" xfId="1" applyNumberFormat="1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left" vertical="center" wrapText="1"/>
    </xf>
    <xf numFmtId="166" fontId="7" fillId="0" borderId="4" xfId="1" applyNumberFormat="1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66" fontId="0" fillId="0" borderId="0" xfId="0" applyNumberFormat="1"/>
    <xf numFmtId="166" fontId="7" fillId="0" borderId="0" xfId="1" applyNumberFormat="1" applyFont="1" applyFill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left" vertical="center" wrapText="1"/>
    </xf>
    <xf numFmtId="166" fontId="7" fillId="0" borderId="1" xfId="1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left" vertical="center" wrapText="1"/>
    </xf>
    <xf numFmtId="165" fontId="7" fillId="0" borderId="4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164" fontId="21" fillId="0" borderId="0" xfId="1" applyNumberFormat="1" applyFont="1" applyFill="1" applyBorder="1" applyAlignment="1">
      <alignment horizontal="right" vertical="center" wrapText="1"/>
    </xf>
    <xf numFmtId="164" fontId="20" fillId="0" borderId="0" xfId="1" applyNumberFormat="1" applyFont="1" applyFill="1" applyBorder="1" applyAlignment="1">
      <alignment horizontal="right" vertical="center" wrapText="1"/>
    </xf>
    <xf numFmtId="165" fontId="9" fillId="0" borderId="4" xfId="0" applyNumberFormat="1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166" fontId="13" fillId="0" borderId="1" xfId="1" applyNumberFormat="1" applyFont="1" applyFill="1" applyBorder="1" applyAlignment="1">
      <alignment horizontal="left" vertical="center" wrapText="1"/>
    </xf>
    <xf numFmtId="166" fontId="14" fillId="0" borderId="1" xfId="1" applyNumberFormat="1" applyFont="1" applyFill="1" applyBorder="1" applyAlignment="1">
      <alignment horizontal="left" vertical="center" wrapText="1"/>
    </xf>
    <xf numFmtId="166" fontId="14" fillId="0" borderId="0" xfId="1" applyNumberFormat="1" applyFont="1" applyFill="1" applyAlignment="1">
      <alignment horizontal="left" vertical="center" wrapText="1"/>
    </xf>
    <xf numFmtId="165" fontId="14" fillId="0" borderId="1" xfId="0" applyNumberFormat="1" applyFont="1" applyFill="1" applyBorder="1" applyAlignment="1">
      <alignment horizontal="left" vertical="center" wrapText="1"/>
    </xf>
    <xf numFmtId="166" fontId="14" fillId="0" borderId="4" xfId="1" applyNumberFormat="1" applyFont="1" applyFill="1" applyBorder="1" applyAlignment="1">
      <alignment horizontal="left" vertical="center" wrapText="1"/>
    </xf>
    <xf numFmtId="165" fontId="14" fillId="0" borderId="0" xfId="0" applyNumberFormat="1" applyFont="1" applyFill="1" applyAlignment="1">
      <alignment horizontal="left" vertical="center" wrapText="1"/>
    </xf>
    <xf numFmtId="166" fontId="15" fillId="0" borderId="4" xfId="1" applyNumberFormat="1" applyFont="1" applyFill="1" applyBorder="1" applyAlignment="1">
      <alignment horizontal="left" vertical="center" wrapText="1"/>
    </xf>
    <xf numFmtId="166" fontId="14" fillId="0" borderId="0" xfId="1" applyNumberFormat="1" applyFont="1" applyFill="1" applyBorder="1" applyAlignment="1">
      <alignment horizontal="left" vertical="center" wrapText="1"/>
    </xf>
    <xf numFmtId="166" fontId="15" fillId="0" borderId="0" xfId="1" applyNumberFormat="1" applyFont="1" applyFill="1" applyAlignment="1">
      <alignment horizontal="left" vertical="center" wrapText="1"/>
    </xf>
    <xf numFmtId="166" fontId="15" fillId="0" borderId="1" xfId="1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left" vertical="center" wrapText="1"/>
    </xf>
    <xf numFmtId="165" fontId="15" fillId="0" borderId="3" xfId="0" applyNumberFormat="1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">
    <cellStyle name="Обычный" xfId="0" builtinId="0"/>
    <cellStyle name="Финансовый" xfId="1" builtinId="3"/>
    <cellStyle name="Финансовый 2" xfId="2" xr:uid="{00000000-0005-0000-0000-000002000000}"/>
    <cellStyle name="Финансов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zoomScale="90" zoomScaleNormal="90" workbookViewId="0">
      <selection activeCell="A3" sqref="A3:D3"/>
    </sheetView>
  </sheetViews>
  <sheetFormatPr defaultRowHeight="15"/>
  <cols>
    <col min="1" max="1" width="65.140625" customWidth="1"/>
    <col min="2" max="2" width="9.28515625" customWidth="1"/>
    <col min="3" max="3" width="17.5703125" customWidth="1"/>
    <col min="4" max="4" width="15.7109375" customWidth="1"/>
    <col min="6" max="7" width="14.85546875" bestFit="1" customWidth="1"/>
  </cols>
  <sheetData>
    <row r="1" spans="1:7" ht="42" customHeight="1">
      <c r="A1" s="16" t="s">
        <v>1</v>
      </c>
      <c r="B1" s="168" t="s">
        <v>97</v>
      </c>
      <c r="C1" s="168"/>
      <c r="D1" s="168"/>
    </row>
    <row r="2" spans="1:7">
      <c r="A2" s="1"/>
      <c r="B2" s="2"/>
    </row>
    <row r="3" spans="1:7" ht="30.75" customHeight="1">
      <c r="A3" s="169" t="s">
        <v>96</v>
      </c>
      <c r="B3" s="169"/>
      <c r="C3" s="169"/>
      <c r="D3" s="169"/>
    </row>
    <row r="4" spans="1:7" ht="15.75">
      <c r="A4" s="3"/>
    </row>
    <row r="5" spans="1:7">
      <c r="A5" s="1" t="s">
        <v>166</v>
      </c>
    </row>
    <row r="7" spans="1:7">
      <c r="A7" s="37"/>
      <c r="B7" s="39"/>
      <c r="C7" s="29"/>
      <c r="D7" s="30"/>
    </row>
    <row r="8" spans="1:7" ht="42.75" customHeight="1" thickBot="1">
      <c r="A8" s="74" t="s">
        <v>116</v>
      </c>
      <c r="B8" s="75" t="s">
        <v>2</v>
      </c>
      <c r="C8" s="40" t="s">
        <v>162</v>
      </c>
      <c r="D8" s="149" t="s">
        <v>163</v>
      </c>
    </row>
    <row r="9" spans="1:7">
      <c r="A9" s="26" t="s">
        <v>0</v>
      </c>
      <c r="B9" s="24"/>
      <c r="C9" s="26"/>
      <c r="D9" s="32"/>
    </row>
    <row r="10" spans="1:7">
      <c r="A10" s="26" t="s">
        <v>3</v>
      </c>
      <c r="B10" s="24"/>
      <c r="C10" s="26"/>
      <c r="D10" s="32"/>
    </row>
    <row r="11" spans="1:7">
      <c r="A11" s="26" t="s">
        <v>4</v>
      </c>
      <c r="B11" s="28"/>
      <c r="C11" s="26"/>
      <c r="D11" s="13"/>
    </row>
    <row r="12" spans="1:7">
      <c r="A12" s="13" t="s">
        <v>5</v>
      </c>
      <c r="B12" s="22">
        <v>5</v>
      </c>
      <c r="C12" s="113">
        <v>529163540</v>
      </c>
      <c r="D12" s="134">
        <v>501991438</v>
      </c>
      <c r="F12" s="96"/>
      <c r="G12" s="96"/>
    </row>
    <row r="13" spans="1:7">
      <c r="A13" s="13" t="s">
        <v>150</v>
      </c>
      <c r="B13" s="22">
        <v>5</v>
      </c>
      <c r="C13" s="113">
        <v>1943830</v>
      </c>
      <c r="D13" s="134">
        <v>1976652</v>
      </c>
      <c r="F13" s="96"/>
      <c r="G13" s="96"/>
    </row>
    <row r="14" spans="1:7">
      <c r="A14" s="13" t="s">
        <v>6</v>
      </c>
      <c r="B14" s="22">
        <v>6</v>
      </c>
      <c r="C14" s="113">
        <v>351654576</v>
      </c>
      <c r="D14" s="134">
        <v>195141499</v>
      </c>
      <c r="F14" s="96"/>
      <c r="G14" s="96"/>
    </row>
    <row r="15" spans="1:7">
      <c r="A15" s="13" t="s">
        <v>7</v>
      </c>
      <c r="B15" s="22">
        <v>8</v>
      </c>
      <c r="C15" s="113">
        <v>152402245</v>
      </c>
      <c r="D15" s="134">
        <v>152402245</v>
      </c>
      <c r="F15" s="96"/>
      <c r="G15" s="96"/>
    </row>
    <row r="16" spans="1:7">
      <c r="A16" s="13" t="s">
        <v>151</v>
      </c>
      <c r="B16" s="22">
        <v>16</v>
      </c>
      <c r="C16" s="113">
        <v>68308689</v>
      </c>
      <c r="D16" s="134">
        <v>63294805</v>
      </c>
      <c r="F16" s="96"/>
      <c r="G16" s="96"/>
    </row>
    <row r="17" spans="1:7">
      <c r="A17" s="13" t="s">
        <v>8</v>
      </c>
      <c r="B17" s="22"/>
      <c r="C17" s="113">
        <v>2091359</v>
      </c>
      <c r="D17" s="134">
        <v>6830659</v>
      </c>
      <c r="F17" s="96"/>
      <c r="G17" s="96"/>
    </row>
    <row r="18" spans="1:7">
      <c r="A18" s="13" t="s">
        <v>10</v>
      </c>
      <c r="B18" s="22"/>
      <c r="C18" s="113">
        <v>2805213</v>
      </c>
      <c r="D18" s="134">
        <v>2781123</v>
      </c>
      <c r="F18" s="96"/>
      <c r="G18" s="96"/>
    </row>
    <row r="19" spans="1:7">
      <c r="A19" s="13" t="s">
        <v>11</v>
      </c>
      <c r="B19" s="22"/>
      <c r="C19" s="113">
        <v>65801</v>
      </c>
      <c r="D19" s="134">
        <v>80103</v>
      </c>
      <c r="F19" s="96"/>
      <c r="G19" s="96"/>
    </row>
    <row r="20" spans="1:7">
      <c r="A20" s="13" t="s">
        <v>12</v>
      </c>
      <c r="B20" s="22"/>
      <c r="C20" s="113">
        <v>5851617</v>
      </c>
      <c r="D20" s="134">
        <v>6624903</v>
      </c>
      <c r="F20" s="96"/>
      <c r="G20" s="96"/>
    </row>
    <row r="21" spans="1:7">
      <c r="A21" s="13" t="s">
        <v>13</v>
      </c>
      <c r="B21" s="22">
        <v>9</v>
      </c>
      <c r="C21" s="113">
        <v>4385636</v>
      </c>
      <c r="D21" s="134">
        <v>6973300</v>
      </c>
      <c r="F21" s="96"/>
      <c r="G21" s="96"/>
    </row>
    <row r="22" spans="1:7" ht="15.75" thickBot="1">
      <c r="A22" s="13" t="s">
        <v>9</v>
      </c>
      <c r="B22" s="22"/>
      <c r="C22" s="113">
        <v>149774</v>
      </c>
      <c r="D22" s="134">
        <v>1470763</v>
      </c>
      <c r="F22" s="96"/>
      <c r="G22" s="96"/>
    </row>
    <row r="23" spans="1:7" ht="15.75" thickBot="1">
      <c r="A23" s="139" t="s">
        <v>14</v>
      </c>
      <c r="B23" s="140"/>
      <c r="C23" s="142">
        <f>SUM(C12:C22)</f>
        <v>1118822280</v>
      </c>
      <c r="D23" s="143">
        <f>SUM(D12:D22)</f>
        <v>939567490</v>
      </c>
      <c r="E23" s="116"/>
      <c r="F23" s="96"/>
      <c r="G23" s="96"/>
    </row>
    <row r="24" spans="1:7">
      <c r="B24" s="137"/>
      <c r="C24" s="138"/>
      <c r="D24" s="141"/>
      <c r="F24" s="96"/>
      <c r="G24" s="96"/>
    </row>
    <row r="25" spans="1:7">
      <c r="A25" s="26" t="s">
        <v>15</v>
      </c>
      <c r="B25" s="24"/>
      <c r="C25" s="138"/>
      <c r="D25" s="13"/>
      <c r="F25" s="96"/>
      <c r="G25" s="96"/>
    </row>
    <row r="26" spans="1:7">
      <c r="A26" s="13" t="s">
        <v>16</v>
      </c>
      <c r="B26" s="22"/>
      <c r="C26" s="113">
        <v>18575300</v>
      </c>
      <c r="D26" s="123">
        <v>13857314</v>
      </c>
      <c r="F26" s="96"/>
      <c r="G26" s="96"/>
    </row>
    <row r="27" spans="1:7">
      <c r="A27" s="13" t="s">
        <v>17</v>
      </c>
      <c r="B27" s="22">
        <v>10</v>
      </c>
      <c r="C27" s="113">
        <v>55712758</v>
      </c>
      <c r="D27" s="123">
        <v>45305186</v>
      </c>
      <c r="F27" s="96"/>
      <c r="G27" s="96"/>
    </row>
    <row r="28" spans="1:7">
      <c r="A28" s="13" t="s">
        <v>18</v>
      </c>
      <c r="B28" s="22"/>
      <c r="C28" s="113">
        <v>11423509</v>
      </c>
      <c r="D28" s="123">
        <v>6206238</v>
      </c>
      <c r="F28" s="96"/>
      <c r="G28" s="96"/>
    </row>
    <row r="29" spans="1:7">
      <c r="A29" s="13" t="s">
        <v>19</v>
      </c>
      <c r="B29" s="22"/>
      <c r="C29" s="113">
        <v>3262116</v>
      </c>
      <c r="D29" s="123">
        <v>3944275</v>
      </c>
      <c r="F29" s="96"/>
      <c r="G29" s="96"/>
    </row>
    <row r="30" spans="1:7">
      <c r="A30" s="13" t="s">
        <v>11</v>
      </c>
      <c r="B30" s="22"/>
      <c r="C30" s="113">
        <v>618401</v>
      </c>
      <c r="D30" s="123">
        <v>690565</v>
      </c>
      <c r="F30" s="96"/>
      <c r="G30" s="96"/>
    </row>
    <row r="31" spans="1:7">
      <c r="A31" s="13" t="s">
        <v>104</v>
      </c>
      <c r="B31" s="22"/>
      <c r="C31" s="113">
        <v>11146402</v>
      </c>
      <c r="D31" s="123">
        <v>12070418</v>
      </c>
      <c r="F31" s="96"/>
      <c r="G31" s="96"/>
    </row>
    <row r="32" spans="1:7">
      <c r="A32" s="13" t="s">
        <v>105</v>
      </c>
      <c r="B32" s="22">
        <v>11</v>
      </c>
      <c r="C32" s="113">
        <v>5927397</v>
      </c>
      <c r="D32" s="123">
        <v>4374070</v>
      </c>
      <c r="F32" s="96"/>
      <c r="G32" s="96"/>
    </row>
    <row r="33" spans="1:7">
      <c r="A33" s="13" t="s">
        <v>164</v>
      </c>
      <c r="B33" s="22"/>
      <c r="C33" s="147">
        <v>0</v>
      </c>
      <c r="D33" s="123">
        <v>14832821</v>
      </c>
      <c r="F33" s="96"/>
      <c r="G33" s="96"/>
    </row>
    <row r="34" spans="1:7" ht="15.75" thickBot="1">
      <c r="A34" s="7" t="s">
        <v>20</v>
      </c>
      <c r="B34" s="23">
        <v>13</v>
      </c>
      <c r="C34" s="135">
        <v>101853883</v>
      </c>
      <c r="D34" s="126">
        <v>242122154</v>
      </c>
      <c r="F34" s="96"/>
      <c r="G34" s="96"/>
    </row>
    <row r="35" spans="1:7" s="119" customFormat="1">
      <c r="A35" s="141"/>
      <c r="B35" s="144"/>
      <c r="C35" s="146">
        <f>SUM(C26:C34)</f>
        <v>208519766</v>
      </c>
      <c r="D35" s="123">
        <f>SUM(D26:D34)</f>
        <v>343403041</v>
      </c>
      <c r="F35" s="133"/>
      <c r="G35" s="133"/>
    </row>
    <row r="36" spans="1:7" s="119" customFormat="1">
      <c r="A36" s="141"/>
      <c r="B36" s="145"/>
      <c r="D36" s="123"/>
      <c r="F36" s="133"/>
      <c r="G36" s="133"/>
    </row>
    <row r="37" spans="1:7" s="119" customFormat="1" ht="15.75" thickBot="1">
      <c r="A37" s="7" t="s">
        <v>165</v>
      </c>
      <c r="B37" s="23"/>
      <c r="C37" s="148">
        <v>0</v>
      </c>
      <c r="D37" s="126">
        <v>3763284</v>
      </c>
      <c r="F37" s="133"/>
      <c r="G37" s="133"/>
    </row>
    <row r="38" spans="1:7" ht="15.75" thickBot="1">
      <c r="A38" s="11" t="s">
        <v>21</v>
      </c>
      <c r="B38" s="36"/>
      <c r="C38" s="125">
        <f>C35+C37</f>
        <v>208519766</v>
      </c>
      <c r="D38" s="126">
        <f>D35+D37</f>
        <v>347166325</v>
      </c>
      <c r="F38" s="96"/>
      <c r="G38" s="96"/>
    </row>
    <row r="39" spans="1:7" ht="15.75" thickBot="1">
      <c r="A39" s="10" t="s">
        <v>22</v>
      </c>
      <c r="B39" s="63"/>
      <c r="C39" s="130">
        <f>C38+C23</f>
        <v>1327342046</v>
      </c>
      <c r="D39" s="131">
        <f>D23+D38</f>
        <v>1286733815</v>
      </c>
      <c r="F39" s="96"/>
      <c r="G39" s="96"/>
    </row>
    <row r="40" spans="1:7">
      <c r="F40" s="96"/>
      <c r="G40" s="96"/>
    </row>
    <row r="41" spans="1:7">
      <c r="A41" s="26" t="s">
        <v>0</v>
      </c>
      <c r="B41" s="24"/>
      <c r="C41" s="26"/>
      <c r="D41" s="120"/>
      <c r="F41" s="96"/>
      <c r="G41" s="96"/>
    </row>
    <row r="42" spans="1:7">
      <c r="A42" s="26" t="s">
        <v>23</v>
      </c>
      <c r="B42" s="24"/>
      <c r="C42" s="26"/>
      <c r="D42" s="13"/>
      <c r="F42" s="96"/>
      <c r="G42" s="96"/>
    </row>
    <row r="43" spans="1:7">
      <c r="A43" s="13" t="s">
        <v>24</v>
      </c>
      <c r="B43" s="22">
        <v>14</v>
      </c>
      <c r="C43" s="124">
        <v>12136529</v>
      </c>
      <c r="D43" s="123">
        <v>12136529</v>
      </c>
      <c r="F43" s="96"/>
      <c r="G43" s="96"/>
    </row>
    <row r="44" spans="1:7">
      <c r="A44" s="13" t="s">
        <v>25</v>
      </c>
      <c r="B44" s="22">
        <v>14</v>
      </c>
      <c r="C44" s="124">
        <v>-7065614</v>
      </c>
      <c r="D44" s="123">
        <v>-7065614</v>
      </c>
      <c r="F44" s="96"/>
      <c r="G44" s="96"/>
    </row>
    <row r="45" spans="1:7">
      <c r="A45" s="13" t="s">
        <v>26</v>
      </c>
      <c r="B45" s="22">
        <v>14</v>
      </c>
      <c r="C45" s="124">
        <v>29509</v>
      </c>
      <c r="D45" s="123">
        <v>26183</v>
      </c>
      <c r="F45" s="96"/>
      <c r="G45" s="96"/>
    </row>
    <row r="46" spans="1:7">
      <c r="A46" s="13" t="s">
        <v>27</v>
      </c>
      <c r="B46" s="22">
        <v>14</v>
      </c>
      <c r="C46" s="124">
        <v>1820479</v>
      </c>
      <c r="D46" s="123">
        <v>1820479</v>
      </c>
      <c r="F46" s="96"/>
      <c r="G46" s="96"/>
    </row>
    <row r="47" spans="1:7" ht="15.75" thickBot="1">
      <c r="A47" s="7" t="s">
        <v>28</v>
      </c>
      <c r="B47" s="23"/>
      <c r="C47" s="125">
        <v>695792248</v>
      </c>
      <c r="D47" s="126">
        <v>641236831</v>
      </c>
      <c r="F47" s="96"/>
      <c r="G47" s="96"/>
    </row>
    <row r="48" spans="1:7">
      <c r="A48" s="13"/>
      <c r="B48" s="35"/>
      <c r="C48" s="124">
        <f>SUM(C43:C47)</f>
        <v>702713151</v>
      </c>
      <c r="D48" s="123">
        <f>SUM(D43:D47)</f>
        <v>648154408</v>
      </c>
      <c r="F48" s="96"/>
      <c r="G48" s="96"/>
    </row>
    <row r="49" spans="1:7">
      <c r="A49" s="13" t="s">
        <v>0</v>
      </c>
      <c r="B49" s="35"/>
      <c r="C49" s="26"/>
      <c r="D49" s="120"/>
      <c r="F49" s="96"/>
      <c r="G49" s="96"/>
    </row>
    <row r="50" spans="1:7" ht="15.75" thickBot="1">
      <c r="A50" s="7" t="s">
        <v>29</v>
      </c>
      <c r="B50" s="36"/>
      <c r="C50" s="125">
        <v>88693136</v>
      </c>
      <c r="D50" s="126">
        <v>82453415</v>
      </c>
      <c r="F50" s="96"/>
      <c r="G50" s="96"/>
    </row>
    <row r="51" spans="1:7" ht="15.75" thickBot="1">
      <c r="A51" s="11" t="s">
        <v>30</v>
      </c>
      <c r="B51" s="36"/>
      <c r="C51" s="125">
        <f>C48+C50</f>
        <v>791406287</v>
      </c>
      <c r="D51" s="126">
        <f>D48+D50</f>
        <v>730607823</v>
      </c>
      <c r="F51" s="96"/>
      <c r="G51" s="96"/>
    </row>
    <row r="52" spans="1:7">
      <c r="A52" s="26" t="s">
        <v>0</v>
      </c>
      <c r="B52" s="24"/>
      <c r="C52" s="26"/>
      <c r="D52" s="120"/>
      <c r="F52" s="96"/>
      <c r="G52" s="96"/>
    </row>
    <row r="53" spans="1:7">
      <c r="A53" s="26" t="s">
        <v>31</v>
      </c>
      <c r="B53" s="24"/>
      <c r="C53" s="26"/>
      <c r="D53" s="120"/>
      <c r="F53" s="96"/>
      <c r="G53" s="96"/>
    </row>
    <row r="54" spans="1:7">
      <c r="A54" s="13" t="s">
        <v>32</v>
      </c>
      <c r="B54" s="22">
        <v>15</v>
      </c>
      <c r="C54" s="113">
        <v>227004677</v>
      </c>
      <c r="D54" s="134">
        <v>222858631</v>
      </c>
      <c r="F54" s="96"/>
      <c r="G54" s="96"/>
    </row>
    <row r="55" spans="1:7">
      <c r="A55" s="13" t="s">
        <v>33</v>
      </c>
      <c r="B55" s="22">
        <v>16</v>
      </c>
      <c r="C55" s="113">
        <v>32835109</v>
      </c>
      <c r="D55" s="134">
        <v>28360505</v>
      </c>
      <c r="F55" s="96"/>
      <c r="G55" s="96"/>
    </row>
    <row r="56" spans="1:7">
      <c r="A56" s="13" t="s">
        <v>34</v>
      </c>
      <c r="B56" s="22"/>
      <c r="C56" s="113">
        <v>268</v>
      </c>
      <c r="D56" s="134">
        <v>414</v>
      </c>
      <c r="F56" s="96"/>
      <c r="G56" s="96"/>
    </row>
    <row r="57" spans="1:7">
      <c r="A57" s="13" t="s">
        <v>36</v>
      </c>
      <c r="B57" s="22"/>
      <c r="C57" s="113">
        <v>14305064</v>
      </c>
      <c r="D57" s="134">
        <v>16687529</v>
      </c>
      <c r="F57" s="96"/>
      <c r="G57" s="96"/>
    </row>
    <row r="58" spans="1:7">
      <c r="A58" s="13" t="s">
        <v>37</v>
      </c>
      <c r="B58" s="22">
        <v>14</v>
      </c>
      <c r="C58" s="113">
        <v>814868</v>
      </c>
      <c r="D58" s="134">
        <v>814868</v>
      </c>
      <c r="F58" s="96"/>
      <c r="G58" s="96"/>
    </row>
    <row r="59" spans="1:7">
      <c r="A59" s="13" t="s">
        <v>124</v>
      </c>
      <c r="B59" s="22">
        <v>17</v>
      </c>
      <c r="C59" s="113">
        <v>7552644</v>
      </c>
      <c r="D59" s="134">
        <v>7554205</v>
      </c>
      <c r="F59" s="96"/>
      <c r="G59" s="96"/>
    </row>
    <row r="60" spans="1:7">
      <c r="A60" s="13" t="s">
        <v>152</v>
      </c>
      <c r="B60" s="22">
        <v>21</v>
      </c>
      <c r="C60" s="113">
        <v>26449009</v>
      </c>
      <c r="D60" s="134">
        <v>20690473</v>
      </c>
      <c r="F60" s="96"/>
      <c r="G60" s="96"/>
    </row>
    <row r="61" spans="1:7">
      <c r="A61" s="13" t="s">
        <v>38</v>
      </c>
      <c r="B61" s="22"/>
      <c r="C61" s="113">
        <v>6596569</v>
      </c>
      <c r="D61" s="117">
        <v>6595165</v>
      </c>
      <c r="F61" s="96"/>
      <c r="G61" s="96"/>
    </row>
    <row r="62" spans="1:7" ht="15.75" thickBot="1">
      <c r="A62" s="32" t="s">
        <v>35</v>
      </c>
      <c r="B62" s="22"/>
      <c r="C62" s="135">
        <v>28760116</v>
      </c>
      <c r="D62" s="136">
        <v>31521131</v>
      </c>
      <c r="F62" s="96"/>
      <c r="G62" s="96"/>
    </row>
    <row r="63" spans="1:7" ht="15.75" thickBot="1">
      <c r="A63" s="25" t="s">
        <v>39</v>
      </c>
      <c r="B63" s="33"/>
      <c r="C63" s="124">
        <f>SUM(C54:C62)</f>
        <v>344318324</v>
      </c>
      <c r="D63" s="123">
        <f>SUM(D54:D62)</f>
        <v>335082921</v>
      </c>
      <c r="F63" s="96"/>
      <c r="G63" s="96"/>
    </row>
    <row r="64" spans="1:7">
      <c r="A64" s="34" t="s">
        <v>0</v>
      </c>
      <c r="B64" s="33"/>
      <c r="C64" s="25"/>
      <c r="D64" s="34"/>
      <c r="F64" s="96"/>
      <c r="G64" s="96"/>
    </row>
    <row r="65" spans="1:7">
      <c r="A65" s="26" t="s">
        <v>40</v>
      </c>
      <c r="B65" s="24"/>
      <c r="C65" s="26"/>
      <c r="D65" s="120"/>
      <c r="F65" s="96"/>
      <c r="G65" s="96"/>
    </row>
    <row r="66" spans="1:7">
      <c r="A66" s="32" t="s">
        <v>41</v>
      </c>
      <c r="B66" s="22">
        <v>15</v>
      </c>
      <c r="C66" s="124">
        <v>25815767</v>
      </c>
      <c r="D66" s="123">
        <v>25018246</v>
      </c>
      <c r="F66" s="96"/>
      <c r="G66" s="96"/>
    </row>
    <row r="67" spans="1:7">
      <c r="A67" s="32" t="s">
        <v>42</v>
      </c>
      <c r="B67" s="22">
        <v>16</v>
      </c>
      <c r="C67" s="124">
        <v>13969846</v>
      </c>
      <c r="D67" s="123">
        <v>12465379</v>
      </c>
      <c r="F67" s="96"/>
      <c r="G67" s="96"/>
    </row>
    <row r="68" spans="1:7">
      <c r="A68" s="32" t="s">
        <v>43</v>
      </c>
      <c r="B68" s="22">
        <v>18</v>
      </c>
      <c r="C68" s="124">
        <v>20914473</v>
      </c>
      <c r="D68" s="123">
        <v>27616881</v>
      </c>
      <c r="F68" s="96"/>
      <c r="G68" s="96"/>
    </row>
    <row r="69" spans="1:7">
      <c r="A69" s="32" t="s">
        <v>44</v>
      </c>
      <c r="B69" s="22"/>
      <c r="C69" s="124">
        <v>1510846</v>
      </c>
      <c r="D69" s="123">
        <v>1562857</v>
      </c>
      <c r="F69" s="96"/>
      <c r="G69" s="96"/>
    </row>
    <row r="70" spans="1:7">
      <c r="A70" s="32" t="s">
        <v>45</v>
      </c>
      <c r="B70" s="22"/>
      <c r="C70" s="124">
        <v>63899589</v>
      </c>
      <c r="D70" s="123">
        <v>104832254</v>
      </c>
      <c r="F70" s="96"/>
      <c r="G70" s="96"/>
    </row>
    <row r="71" spans="1:7">
      <c r="A71" s="32" t="s">
        <v>46</v>
      </c>
      <c r="B71" s="22"/>
      <c r="C71" s="81">
        <v>6139237</v>
      </c>
      <c r="D71" s="127">
        <v>2131847</v>
      </c>
      <c r="F71" s="96"/>
      <c r="G71" s="96"/>
    </row>
    <row r="72" spans="1:7">
      <c r="A72" s="32" t="s">
        <v>139</v>
      </c>
      <c r="B72" s="22">
        <v>19</v>
      </c>
      <c r="C72" s="124">
        <v>28842689</v>
      </c>
      <c r="D72" s="123">
        <v>26742107</v>
      </c>
      <c r="F72" s="96"/>
      <c r="G72" s="96"/>
    </row>
    <row r="73" spans="1:7">
      <c r="A73" s="32" t="s">
        <v>153</v>
      </c>
      <c r="B73" s="22">
        <v>21</v>
      </c>
      <c r="C73" s="124">
        <v>6388451</v>
      </c>
      <c r="D73" s="123">
        <v>6167493</v>
      </c>
      <c r="F73" s="96"/>
      <c r="G73" s="96"/>
    </row>
    <row r="74" spans="1:7" ht="15.75" thickBot="1">
      <c r="A74" s="43" t="s">
        <v>47</v>
      </c>
      <c r="B74" s="23">
        <v>20</v>
      </c>
      <c r="C74" s="125">
        <v>24136537</v>
      </c>
      <c r="D74" s="126">
        <v>14506007</v>
      </c>
      <c r="F74" s="96"/>
      <c r="G74" s="96"/>
    </row>
    <row r="75" spans="1:7" ht="15.75" thickBot="1">
      <c r="A75" s="11" t="s">
        <v>48</v>
      </c>
      <c r="B75" s="23"/>
      <c r="C75" s="125">
        <f>SUM(C66:C74)</f>
        <v>191617435</v>
      </c>
      <c r="D75" s="126">
        <f>SUM(D66:D74)</f>
        <v>221043071</v>
      </c>
      <c r="F75" s="96"/>
      <c r="G75" s="96"/>
    </row>
    <row r="76" spans="1:7" ht="15.75" thickBot="1">
      <c r="A76" s="11" t="s">
        <v>49</v>
      </c>
      <c r="B76" s="23"/>
      <c r="C76" s="125">
        <f>C63+C75</f>
        <v>535935759</v>
      </c>
      <c r="D76" s="126">
        <f>D63+D75</f>
        <v>556125992</v>
      </c>
      <c r="F76" s="96"/>
      <c r="G76" s="96"/>
    </row>
    <row r="77" spans="1:7" ht="15.75" thickBot="1">
      <c r="A77" s="8" t="s">
        <v>106</v>
      </c>
      <c r="B77" s="44"/>
      <c r="C77" s="82">
        <f>C51+C63+C75</f>
        <v>1327342046</v>
      </c>
      <c r="D77" s="118">
        <f>D51+D63+D75</f>
        <v>1286733815</v>
      </c>
      <c r="F77" s="96"/>
      <c r="G77" s="96"/>
    </row>
    <row r="78" spans="1:7" ht="15.75" thickTop="1">
      <c r="C78" s="133">
        <f>C39-C77</f>
        <v>0</v>
      </c>
      <c r="D78" s="133">
        <f>D39-D77</f>
        <v>0</v>
      </c>
      <c r="F78" s="96"/>
      <c r="G78" s="96"/>
    </row>
    <row r="79" spans="1:7">
      <c r="A79" s="173"/>
      <c r="B79" s="173"/>
      <c r="C79" s="173"/>
      <c r="D79" s="173"/>
      <c r="F79" s="96"/>
      <c r="G79" s="96"/>
    </row>
    <row r="80" spans="1:7">
      <c r="F80" s="96"/>
      <c r="G80" s="96"/>
    </row>
    <row r="81" spans="1:7" ht="15.75" thickBot="1">
      <c r="A81" s="170" t="s">
        <v>50</v>
      </c>
      <c r="B81" s="170"/>
      <c r="C81" s="171"/>
      <c r="D81" s="171"/>
      <c r="F81" s="96"/>
      <c r="G81" s="96"/>
    </row>
    <row r="82" spans="1:7">
      <c r="A82" s="170"/>
      <c r="B82" s="170"/>
      <c r="C82" s="172" t="s">
        <v>154</v>
      </c>
      <c r="D82" s="172"/>
      <c r="F82" s="96"/>
      <c r="G82" s="96"/>
    </row>
    <row r="83" spans="1:7">
      <c r="A83" s="170" t="s">
        <v>0</v>
      </c>
      <c r="B83" s="170"/>
      <c r="C83" s="170"/>
      <c r="D83" s="170"/>
      <c r="F83" s="96"/>
      <c r="G83" s="96"/>
    </row>
    <row r="84" spans="1:7">
      <c r="A84" s="170"/>
      <c r="B84" s="170"/>
      <c r="C84" s="170"/>
      <c r="D84" s="170"/>
      <c r="F84" s="96"/>
      <c r="G84" s="96"/>
    </row>
    <row r="85" spans="1:7" ht="15.75" thickBot="1">
      <c r="A85" s="170" t="s">
        <v>117</v>
      </c>
      <c r="B85" s="170"/>
      <c r="C85" s="171"/>
      <c r="D85" s="171"/>
    </row>
    <row r="86" spans="1:7" ht="29.25" customHeight="1">
      <c r="A86" s="170"/>
      <c r="B86" s="170"/>
      <c r="C86" s="172" t="s">
        <v>155</v>
      </c>
      <c r="D86" s="172"/>
    </row>
  </sheetData>
  <mergeCells count="15">
    <mergeCell ref="B1:D1"/>
    <mergeCell ref="A3:D3"/>
    <mergeCell ref="A85:B85"/>
    <mergeCell ref="C85:D85"/>
    <mergeCell ref="A86:B86"/>
    <mergeCell ref="C86:D86"/>
    <mergeCell ref="A79:D79"/>
    <mergeCell ref="A84:B84"/>
    <mergeCell ref="C84:D84"/>
    <mergeCell ref="A81:B81"/>
    <mergeCell ref="C81:D81"/>
    <mergeCell ref="A82:B82"/>
    <mergeCell ref="C82:D82"/>
    <mergeCell ref="A83:B83"/>
    <mergeCell ref="C83:D83"/>
  </mergeCells>
  <pageMargins left="0.7" right="0.7" top="0.75" bottom="0.75" header="0.3" footer="0.3"/>
  <pageSetup paperSize="9" scale="54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"/>
  <sheetViews>
    <sheetView zoomScale="90" zoomScaleNormal="90" zoomScaleSheetLayoutView="10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I54" sqref="I54"/>
    </sheetView>
  </sheetViews>
  <sheetFormatPr defaultRowHeight="15"/>
  <cols>
    <col min="1" max="1" width="54.42578125" style="9" customWidth="1"/>
    <col min="2" max="2" width="9.7109375" bestFit="1" customWidth="1"/>
    <col min="3" max="3" width="17.42578125" customWidth="1"/>
    <col min="4" max="4" width="20.42578125" customWidth="1"/>
    <col min="5" max="6" width="18.28515625" customWidth="1"/>
    <col min="8" max="8" width="0.28515625" customWidth="1"/>
  </cols>
  <sheetData>
    <row r="1" spans="1:6" ht="30" customHeight="1">
      <c r="A1" s="16" t="s">
        <v>1</v>
      </c>
      <c r="B1" s="104"/>
      <c r="C1" s="104"/>
      <c r="D1" s="168" t="s">
        <v>97</v>
      </c>
      <c r="E1" s="168"/>
      <c r="F1" s="168"/>
    </row>
    <row r="2" spans="1:6">
      <c r="A2" s="1"/>
      <c r="B2" s="2"/>
    </row>
    <row r="3" spans="1:6" ht="15.75" customHeight="1">
      <c r="A3" s="175" t="s">
        <v>98</v>
      </c>
      <c r="B3" s="175"/>
      <c r="C3" s="175"/>
      <c r="D3" s="175"/>
    </row>
    <row r="4" spans="1:6" ht="15.75" customHeight="1">
      <c r="A4" s="175"/>
      <c r="B4" s="175"/>
      <c r="C4" s="175"/>
      <c r="D4" s="175"/>
    </row>
    <row r="5" spans="1:6" ht="24.75" customHeight="1">
      <c r="A5" s="1" t="s">
        <v>167</v>
      </c>
    </row>
    <row r="8" spans="1:6" ht="15.75" customHeight="1" thickBot="1">
      <c r="A8" s="88"/>
      <c r="B8" s="89"/>
      <c r="C8" s="174" t="s">
        <v>142</v>
      </c>
      <c r="D8" s="174"/>
      <c r="E8" s="174" t="s">
        <v>143</v>
      </c>
      <c r="F8" s="174"/>
    </row>
    <row r="9" spans="1:6" ht="28.5" customHeight="1" thickBot="1">
      <c r="A9" s="38" t="s">
        <v>116</v>
      </c>
      <c r="B9" s="56" t="s">
        <v>2</v>
      </c>
      <c r="C9" s="46" t="s">
        <v>168</v>
      </c>
      <c r="D9" s="46" t="s">
        <v>156</v>
      </c>
      <c r="E9" s="46" t="s">
        <v>168</v>
      </c>
      <c r="F9" s="46" t="s">
        <v>156</v>
      </c>
    </row>
    <row r="10" spans="1:6" ht="17.25" customHeight="1">
      <c r="A10" s="102"/>
      <c r="B10" s="89"/>
      <c r="C10" s="103"/>
      <c r="D10" s="103"/>
    </row>
    <row r="11" spans="1:6">
      <c r="A11" s="49" t="s">
        <v>141</v>
      </c>
      <c r="B11" s="48">
        <v>22</v>
      </c>
      <c r="C11" s="124">
        <v>158739409</v>
      </c>
      <c r="D11" s="123">
        <v>155308955</v>
      </c>
      <c r="E11" s="124">
        <v>322159986</v>
      </c>
      <c r="F11" s="123">
        <v>298415638</v>
      </c>
    </row>
    <row r="12" spans="1:6" s="119" customFormat="1" ht="22.5">
      <c r="A12" s="128" t="s">
        <v>140</v>
      </c>
      <c r="B12" s="122">
        <v>23</v>
      </c>
      <c r="C12" s="124">
        <v>1993471</v>
      </c>
      <c r="D12" s="112" t="s">
        <v>144</v>
      </c>
      <c r="E12" s="124">
        <v>4206946</v>
      </c>
      <c r="F12" s="123" t="s">
        <v>144</v>
      </c>
    </row>
    <row r="13" spans="1:6" ht="18" customHeight="1" thickBot="1">
      <c r="A13" s="51" t="s">
        <v>157</v>
      </c>
      <c r="B13" s="52">
        <v>21</v>
      </c>
      <c r="C13" s="125">
        <v>2231799</v>
      </c>
      <c r="D13" s="126">
        <v>1421711</v>
      </c>
      <c r="E13" s="125">
        <v>4075579</v>
      </c>
      <c r="F13" s="126">
        <v>2783270</v>
      </c>
    </row>
    <row r="14" spans="1:6">
      <c r="B14" s="50"/>
      <c r="C14" s="124">
        <f>SUM(C11:C13)</f>
        <v>162964679</v>
      </c>
      <c r="D14" s="123">
        <f>SUM(D11:D13)</f>
        <v>156730666</v>
      </c>
      <c r="E14" s="124">
        <f>SUM(E11:E13)</f>
        <v>330442511</v>
      </c>
      <c r="F14" s="123">
        <f>SUM(F11:F13)</f>
        <v>301198908</v>
      </c>
    </row>
    <row r="15" spans="1:6">
      <c r="A15" s="49"/>
      <c r="B15" s="50"/>
      <c r="C15" s="124"/>
      <c r="D15" s="123"/>
      <c r="E15" s="124"/>
      <c r="F15" s="123"/>
    </row>
    <row r="16" spans="1:6" ht="15.75" thickBot="1">
      <c r="A16" s="51" t="s">
        <v>51</v>
      </c>
      <c r="B16" s="52">
        <v>24</v>
      </c>
      <c r="C16" s="125">
        <v>-104112393</v>
      </c>
      <c r="D16" s="126">
        <v>-100001856</v>
      </c>
      <c r="E16" s="125">
        <v>-204947226</v>
      </c>
      <c r="F16" s="126">
        <v>-191682637</v>
      </c>
    </row>
    <row r="17" spans="1:8">
      <c r="A17" s="47" t="s">
        <v>52</v>
      </c>
      <c r="B17" s="54"/>
      <c r="C17" s="124">
        <f>C14+C16</f>
        <v>58852286</v>
      </c>
      <c r="D17" s="123">
        <f>D14+D16</f>
        <v>56728810</v>
      </c>
      <c r="E17" s="124">
        <f>E14+E16</f>
        <v>125495285</v>
      </c>
      <c r="F17" s="123">
        <f>F14+F16</f>
        <v>109516271</v>
      </c>
      <c r="G17" s="119"/>
      <c r="H17" s="119"/>
    </row>
    <row r="18" spans="1:8">
      <c r="A18" s="49" t="s">
        <v>0</v>
      </c>
      <c r="B18" s="50"/>
      <c r="C18" s="124"/>
      <c r="D18" s="123"/>
      <c r="E18" s="124"/>
      <c r="F18" s="123"/>
      <c r="G18" s="119"/>
      <c r="H18" s="119"/>
    </row>
    <row r="19" spans="1:8">
      <c r="A19" s="128" t="s">
        <v>53</v>
      </c>
      <c r="B19" s="50"/>
      <c r="C19" s="124">
        <v>-10265887</v>
      </c>
      <c r="D19" s="123">
        <v>-13786111</v>
      </c>
      <c r="E19" s="124">
        <v>-21094988</v>
      </c>
      <c r="F19" s="123">
        <v>-23728942</v>
      </c>
      <c r="G19" s="119"/>
      <c r="H19" s="119"/>
    </row>
    <row r="20" spans="1:8">
      <c r="A20" s="128" t="s">
        <v>54</v>
      </c>
      <c r="B20" s="50">
        <v>31</v>
      </c>
      <c r="C20" s="124">
        <v>-3420152</v>
      </c>
      <c r="D20" s="123">
        <v>-1574165</v>
      </c>
      <c r="E20" s="124">
        <v>-4551101</v>
      </c>
      <c r="F20" s="123">
        <v>-2712424</v>
      </c>
      <c r="G20" s="119"/>
      <c r="H20" s="119"/>
    </row>
    <row r="21" spans="1:8" ht="22.5">
      <c r="A21" s="128" t="s">
        <v>174</v>
      </c>
      <c r="B21" s="50">
        <v>31</v>
      </c>
      <c r="C21" s="124">
        <v>165276</v>
      </c>
      <c r="D21" s="123">
        <v>-451767</v>
      </c>
      <c r="E21" s="124">
        <v>191579</v>
      </c>
      <c r="F21" s="123">
        <v>-288323</v>
      </c>
      <c r="G21" s="119"/>
      <c r="H21" s="119"/>
    </row>
    <row r="22" spans="1:8">
      <c r="A22" s="128" t="s">
        <v>55</v>
      </c>
      <c r="B22" s="50">
        <v>25</v>
      </c>
      <c r="C22" s="124">
        <v>-5583141</v>
      </c>
      <c r="D22" s="123">
        <v>-1798833</v>
      </c>
      <c r="E22" s="124">
        <v>-9341500</v>
      </c>
      <c r="F22" s="123">
        <v>-4091637</v>
      </c>
      <c r="G22" s="119"/>
      <c r="H22" s="119"/>
    </row>
    <row r="23" spans="1:8" s="119" customFormat="1">
      <c r="A23" s="128" t="s">
        <v>175</v>
      </c>
      <c r="B23" s="129"/>
      <c r="C23" s="124">
        <v>-68752</v>
      </c>
      <c r="D23" s="123">
        <v>77182</v>
      </c>
      <c r="E23" s="124">
        <v>-203907</v>
      </c>
      <c r="F23" s="123">
        <v>90184</v>
      </c>
    </row>
    <row r="24" spans="1:8">
      <c r="A24" s="128" t="s">
        <v>119</v>
      </c>
      <c r="B24" s="84">
        <v>27</v>
      </c>
      <c r="C24" s="124">
        <v>886170</v>
      </c>
      <c r="D24" s="123">
        <v>633217</v>
      </c>
      <c r="E24" s="124">
        <v>2550092</v>
      </c>
      <c r="F24" s="123">
        <v>1270041</v>
      </c>
      <c r="G24" s="119"/>
      <c r="H24" s="119"/>
    </row>
    <row r="25" spans="1:8" ht="15.75" thickBot="1">
      <c r="A25" s="51" t="s">
        <v>120</v>
      </c>
      <c r="B25" s="52"/>
      <c r="C25" s="125">
        <v>-881046</v>
      </c>
      <c r="D25" s="126">
        <v>-145799</v>
      </c>
      <c r="E25" s="125">
        <v>-1061036</v>
      </c>
      <c r="F25" s="126">
        <v>-785241</v>
      </c>
      <c r="G25" s="119"/>
      <c r="H25" s="119"/>
    </row>
    <row r="26" spans="1:8">
      <c r="A26" s="47" t="s">
        <v>56</v>
      </c>
      <c r="B26" s="54"/>
      <c r="C26" s="124">
        <f>SUM(C17:C25)</f>
        <v>39684754</v>
      </c>
      <c r="D26" s="123">
        <f>SUM(D17:D25)</f>
        <v>39682534</v>
      </c>
      <c r="E26" s="124">
        <f>SUM(E17:E25)</f>
        <v>91984424</v>
      </c>
      <c r="F26" s="123">
        <f>SUM(F17:F25)</f>
        <v>79269929</v>
      </c>
      <c r="G26" s="119"/>
      <c r="H26" s="119"/>
    </row>
    <row r="27" spans="1:8">
      <c r="A27" s="49" t="s">
        <v>0</v>
      </c>
      <c r="B27" s="50"/>
      <c r="C27" s="124"/>
      <c r="D27" s="123"/>
      <c r="E27" s="124"/>
      <c r="F27" s="123"/>
      <c r="G27" s="119"/>
      <c r="H27" s="119"/>
    </row>
    <row r="28" spans="1:8">
      <c r="A28" s="49" t="s">
        <v>125</v>
      </c>
      <c r="B28" s="50">
        <v>7</v>
      </c>
      <c r="C28" s="124" t="s">
        <v>144</v>
      </c>
      <c r="D28" s="123">
        <v>21811</v>
      </c>
      <c r="E28" s="124" t="s">
        <v>144</v>
      </c>
      <c r="F28" s="123">
        <v>44172</v>
      </c>
      <c r="G28" s="119"/>
      <c r="H28" s="119"/>
    </row>
    <row r="29" spans="1:8">
      <c r="A29" s="49" t="s">
        <v>58</v>
      </c>
      <c r="B29" s="50">
        <v>26</v>
      </c>
      <c r="C29" s="124">
        <v>-9702208</v>
      </c>
      <c r="D29" s="123">
        <v>-10762482</v>
      </c>
      <c r="E29" s="124">
        <v>-19500648</v>
      </c>
      <c r="F29" s="123">
        <v>-21299992</v>
      </c>
      <c r="G29" s="119"/>
      <c r="H29" s="119"/>
    </row>
    <row r="30" spans="1:8">
      <c r="A30" s="49" t="s">
        <v>59</v>
      </c>
      <c r="B30" s="50"/>
      <c r="C30" s="124">
        <v>2650285</v>
      </c>
      <c r="D30" s="123">
        <v>3402678</v>
      </c>
      <c r="E30" s="124">
        <v>7179129</v>
      </c>
      <c r="F30" s="123">
        <v>6583904</v>
      </c>
      <c r="G30" s="119"/>
      <c r="H30" s="119"/>
    </row>
    <row r="31" spans="1:8" ht="15.75" thickBot="1">
      <c r="A31" s="51" t="s">
        <v>176</v>
      </c>
      <c r="B31" s="52"/>
      <c r="C31" s="125">
        <v>-167750</v>
      </c>
      <c r="D31" s="126">
        <v>1776532</v>
      </c>
      <c r="E31" s="125">
        <v>-3704434</v>
      </c>
      <c r="F31" s="126">
        <v>7745023</v>
      </c>
      <c r="G31" s="119"/>
      <c r="H31" s="119"/>
    </row>
    <row r="32" spans="1:8">
      <c r="A32" s="47" t="s">
        <v>60</v>
      </c>
      <c r="B32" s="54"/>
      <c r="C32" s="124">
        <f>SUM(C26:C31)</f>
        <v>32465081</v>
      </c>
      <c r="D32" s="123">
        <f>SUM(D26:D31)</f>
        <v>34121073</v>
      </c>
      <c r="E32" s="124">
        <f>SUM(E26:E31)</f>
        <v>75958471</v>
      </c>
      <c r="F32" s="123">
        <f>SUM(F26:F31)</f>
        <v>72343036</v>
      </c>
      <c r="G32" s="119"/>
      <c r="H32" s="119"/>
    </row>
    <row r="33" spans="1:8">
      <c r="A33" s="49" t="s">
        <v>0</v>
      </c>
      <c r="B33" s="50"/>
      <c r="C33" s="124"/>
      <c r="D33" s="123"/>
      <c r="E33" s="124"/>
      <c r="F33" s="123"/>
      <c r="G33" s="119"/>
      <c r="H33" s="119"/>
    </row>
    <row r="34" spans="1:8" ht="15.75" thickBot="1">
      <c r="A34" s="51" t="s">
        <v>61</v>
      </c>
      <c r="B34" s="52">
        <v>28</v>
      </c>
      <c r="C34" s="125">
        <v>-7240671</v>
      </c>
      <c r="D34" s="126">
        <v>-13305109</v>
      </c>
      <c r="E34" s="125">
        <v>-17439276</v>
      </c>
      <c r="F34" s="126">
        <v>-21809045</v>
      </c>
      <c r="G34" s="119"/>
      <c r="H34" s="119"/>
    </row>
    <row r="35" spans="1:8" ht="15.75" thickBot="1">
      <c r="A35" s="57" t="s">
        <v>107</v>
      </c>
      <c r="B35" s="87"/>
      <c r="C35" s="130">
        <f>C32+C34</f>
        <v>25224410</v>
      </c>
      <c r="D35" s="131">
        <f>D32+D34</f>
        <v>20815964</v>
      </c>
      <c r="E35" s="130">
        <f>E32+E34</f>
        <v>58519195</v>
      </c>
      <c r="F35" s="131">
        <f>F32+F34</f>
        <v>50533991</v>
      </c>
    </row>
    <row r="36" spans="1:8">
      <c r="A36" s="47"/>
      <c r="B36" s="48"/>
      <c r="C36" s="124"/>
      <c r="D36" s="123"/>
      <c r="E36" s="124"/>
      <c r="F36" s="123"/>
    </row>
    <row r="37" spans="1:8">
      <c r="A37" s="47" t="s">
        <v>108</v>
      </c>
      <c r="B37" s="48"/>
      <c r="C37" s="124"/>
      <c r="D37" s="123"/>
      <c r="E37" s="124"/>
      <c r="F37" s="123"/>
    </row>
    <row r="38" spans="1:8" ht="33.75">
      <c r="A38" s="45" t="s">
        <v>111</v>
      </c>
      <c r="B38" s="48"/>
      <c r="C38" s="124"/>
      <c r="D38" s="123"/>
      <c r="E38" s="124"/>
      <c r="F38" s="123"/>
    </row>
    <row r="39" spans="1:8" ht="23.25" thickBot="1">
      <c r="A39" s="51" t="s">
        <v>63</v>
      </c>
      <c r="B39" s="55"/>
      <c r="C39" s="125">
        <v>-25743</v>
      </c>
      <c r="D39" s="126">
        <v>1738478</v>
      </c>
      <c r="E39" s="125">
        <v>3326</v>
      </c>
      <c r="F39" s="126">
        <v>2998574</v>
      </c>
      <c r="G39" s="119"/>
      <c r="H39" s="119"/>
    </row>
    <row r="40" spans="1:8" ht="34.5" thickBot="1">
      <c r="A40" s="57" t="s">
        <v>109</v>
      </c>
      <c r="B40" s="58"/>
      <c r="C40" s="130">
        <f>SUM(C39)</f>
        <v>-25743</v>
      </c>
      <c r="D40" s="131">
        <f t="shared" ref="D40:F40" si="0">SUM(D39)</f>
        <v>1738478</v>
      </c>
      <c r="E40" s="130">
        <f t="shared" si="0"/>
        <v>3326</v>
      </c>
      <c r="F40" s="131">
        <f t="shared" si="0"/>
        <v>2998574</v>
      </c>
      <c r="G40" s="119"/>
      <c r="H40" s="119"/>
    </row>
    <row r="41" spans="1:8">
      <c r="A41" s="45" t="s">
        <v>0</v>
      </c>
      <c r="B41" s="48"/>
      <c r="C41" s="124"/>
      <c r="D41" s="123"/>
      <c r="E41" s="124"/>
      <c r="F41" s="123"/>
      <c r="G41" s="119"/>
      <c r="H41" s="119"/>
    </row>
    <row r="42" spans="1:8" ht="33.75">
      <c r="A42" s="45" t="s">
        <v>126</v>
      </c>
      <c r="B42" s="60"/>
      <c r="C42" s="124"/>
      <c r="D42" s="123"/>
      <c r="E42" s="124"/>
      <c r="F42" s="123"/>
      <c r="G42" s="119"/>
      <c r="H42" s="119"/>
    </row>
    <row r="43" spans="1:8" ht="24.75" thickBot="1">
      <c r="A43" s="7" t="s">
        <v>127</v>
      </c>
      <c r="B43" s="36"/>
      <c r="C43" s="125">
        <v>2651637</v>
      </c>
      <c r="D43" s="126">
        <v>0</v>
      </c>
      <c r="E43" s="125">
        <v>2275943</v>
      </c>
      <c r="F43" s="126">
        <v>2992341</v>
      </c>
      <c r="G43" s="119"/>
      <c r="H43" s="119"/>
    </row>
    <row r="44" spans="1:8" ht="34.5" thickBot="1">
      <c r="A44" s="53" t="s">
        <v>128</v>
      </c>
      <c r="B44" s="59"/>
      <c r="C44" s="130">
        <f>SUM(C43)</f>
        <v>2651637</v>
      </c>
      <c r="D44" s="131">
        <f>SUM(D43)</f>
        <v>0</v>
      </c>
      <c r="E44" s="130">
        <f>SUM(E43)</f>
        <v>2275943</v>
      </c>
      <c r="F44" s="131">
        <f>SUM(F43)</f>
        <v>2992341</v>
      </c>
      <c r="G44" s="119"/>
      <c r="H44" s="119"/>
    </row>
    <row r="45" spans="1:8" ht="23.25" thickBot="1">
      <c r="A45" s="57" t="s">
        <v>129</v>
      </c>
      <c r="B45" s="58"/>
      <c r="C45" s="130">
        <f>C40+C44</f>
        <v>2625894</v>
      </c>
      <c r="D45" s="131">
        <f>D40+D44</f>
        <v>1738478</v>
      </c>
      <c r="E45" s="130">
        <f>E40+E44</f>
        <v>2279269</v>
      </c>
      <c r="F45" s="131">
        <f>F40+F44</f>
        <v>5990915</v>
      </c>
      <c r="G45" s="119"/>
      <c r="H45" s="119"/>
    </row>
    <row r="46" spans="1:8" ht="23.25" thickBot="1">
      <c r="A46" s="53" t="s">
        <v>110</v>
      </c>
      <c r="B46" s="55"/>
      <c r="C46" s="130">
        <f>C45+C35</f>
        <v>27850304</v>
      </c>
      <c r="D46" s="131">
        <f>D45+D35</f>
        <v>22554442</v>
      </c>
      <c r="E46" s="130">
        <f>E45+E35</f>
        <v>60798464</v>
      </c>
      <c r="F46" s="131">
        <f>F45+F35</f>
        <v>56524906</v>
      </c>
      <c r="G46" s="119"/>
      <c r="H46" s="119"/>
    </row>
    <row r="47" spans="1:8">
      <c r="A47" s="47" t="s">
        <v>0</v>
      </c>
      <c r="B47" s="48"/>
      <c r="C47" s="124"/>
      <c r="D47" s="123"/>
      <c r="E47" s="124"/>
      <c r="F47" s="123"/>
      <c r="G47" s="119"/>
      <c r="H47" s="119"/>
    </row>
    <row r="48" spans="1:8">
      <c r="A48" s="47" t="s">
        <v>158</v>
      </c>
      <c r="B48" s="48"/>
      <c r="C48" s="124"/>
      <c r="D48" s="123"/>
      <c r="E48" s="124"/>
      <c r="F48" s="123"/>
      <c r="G48" s="119"/>
      <c r="H48" s="119"/>
    </row>
    <row r="49" spans="1:8">
      <c r="A49" s="49" t="s">
        <v>62</v>
      </c>
      <c r="B49" s="48"/>
      <c r="C49" s="124">
        <v>24001401</v>
      </c>
      <c r="D49" s="123">
        <v>16401716</v>
      </c>
      <c r="E49" s="124">
        <v>52279474</v>
      </c>
      <c r="F49" s="123">
        <v>42361342</v>
      </c>
      <c r="G49" s="119"/>
      <c r="H49" s="119"/>
    </row>
    <row r="50" spans="1:8" ht="15.75" thickBot="1">
      <c r="A50" s="51" t="s">
        <v>29</v>
      </c>
      <c r="B50" s="59"/>
      <c r="C50" s="125">
        <v>1223009</v>
      </c>
      <c r="D50" s="126">
        <v>4414248</v>
      </c>
      <c r="E50" s="125">
        <v>6239721</v>
      </c>
      <c r="F50" s="126">
        <v>8172649</v>
      </c>
      <c r="G50" s="119"/>
      <c r="H50" s="119"/>
    </row>
    <row r="51" spans="1:8" ht="15.75" thickBot="1">
      <c r="A51" s="51"/>
      <c r="B51" s="55"/>
      <c r="C51" s="130">
        <f>SUM(C49:C50)</f>
        <v>25224410</v>
      </c>
      <c r="D51" s="131">
        <f>SUM(D49:D50)</f>
        <v>20815964</v>
      </c>
      <c r="E51" s="130">
        <f>SUM(E49:E50)</f>
        <v>58519195</v>
      </c>
      <c r="F51" s="131">
        <f>SUM(F49:F50)</f>
        <v>50533991</v>
      </c>
      <c r="G51" s="119"/>
      <c r="H51" s="119"/>
    </row>
    <row r="52" spans="1:8">
      <c r="A52" s="83"/>
      <c r="B52" s="86"/>
      <c r="C52" s="124"/>
      <c r="D52" s="123"/>
      <c r="E52" s="124"/>
      <c r="F52" s="123"/>
      <c r="G52" s="119"/>
      <c r="H52" s="119"/>
    </row>
    <row r="53" spans="1:8">
      <c r="A53" s="111" t="s">
        <v>147</v>
      </c>
      <c r="B53" s="86"/>
      <c r="C53" s="124"/>
      <c r="D53" s="123"/>
      <c r="E53" s="124"/>
      <c r="F53" s="123"/>
      <c r="G53" s="119"/>
      <c r="H53" s="119"/>
    </row>
    <row r="54" spans="1:8">
      <c r="A54" s="49" t="s">
        <v>62</v>
      </c>
      <c r="B54" s="86"/>
      <c r="C54" s="124">
        <v>26627295</v>
      </c>
      <c r="D54" s="123">
        <v>18140194</v>
      </c>
      <c r="E54" s="124">
        <v>54558743</v>
      </c>
      <c r="F54" s="123">
        <v>48352257</v>
      </c>
      <c r="G54" s="119"/>
      <c r="H54" s="119"/>
    </row>
    <row r="55" spans="1:8" ht="15.75" thickBot="1">
      <c r="A55" s="51" t="s">
        <v>29</v>
      </c>
      <c r="B55" s="59"/>
      <c r="C55" s="125">
        <v>1223009</v>
      </c>
      <c r="D55" s="126">
        <v>4414248</v>
      </c>
      <c r="E55" s="125">
        <v>6239721</v>
      </c>
      <c r="F55" s="126">
        <v>8172649</v>
      </c>
      <c r="G55" s="119"/>
      <c r="H55" s="119"/>
    </row>
    <row r="56" spans="1:8" ht="15.75" thickBot="1">
      <c r="A56" s="51"/>
      <c r="B56" s="55"/>
      <c r="C56" s="130">
        <f>SUM(C54:C55)</f>
        <v>27850304</v>
      </c>
      <c r="D56" s="131">
        <f>SUM(D54:D55)</f>
        <v>22554442</v>
      </c>
      <c r="E56" s="130">
        <f>SUM(E54:E55)</f>
        <v>60798464</v>
      </c>
      <c r="F56" s="131">
        <f>SUM(F54:F55)</f>
        <v>56524906</v>
      </c>
      <c r="G56" s="119"/>
      <c r="H56" s="119"/>
    </row>
    <row r="57" spans="1:8">
      <c r="A57" s="47" t="s">
        <v>64</v>
      </c>
      <c r="B57" s="48"/>
      <c r="C57" s="124">
        <f>C56-C46</f>
        <v>0</v>
      </c>
      <c r="D57" s="124">
        <f t="shared" ref="D57:F57" si="1">D56-D46</f>
        <v>0</v>
      </c>
      <c r="E57" s="124">
        <f t="shared" si="1"/>
        <v>0</v>
      </c>
      <c r="F57" s="124">
        <f t="shared" si="1"/>
        <v>0</v>
      </c>
      <c r="G57" s="119"/>
      <c r="H57" s="119"/>
    </row>
    <row r="58" spans="1:8" ht="37.5">
      <c r="A58" s="97" t="s">
        <v>130</v>
      </c>
      <c r="B58" s="86">
        <v>14</v>
      </c>
      <c r="C58" s="150">
        <v>2183.0300000000002</v>
      </c>
      <c r="D58" s="151">
        <v>1492.45</v>
      </c>
      <c r="E58" s="150">
        <v>4754.67</v>
      </c>
      <c r="F58" s="151">
        <v>3853.42</v>
      </c>
      <c r="G58" s="119"/>
      <c r="H58" s="119"/>
    </row>
    <row r="59" spans="1:8">
      <c r="A59" s="83"/>
      <c r="B59" s="86"/>
      <c r="G59" s="119"/>
      <c r="H59" s="119"/>
    </row>
    <row r="60" spans="1:8">
      <c r="A60" s="173"/>
      <c r="B60" s="173"/>
      <c r="C60" s="173"/>
      <c r="D60" s="173"/>
    </row>
    <row r="64" spans="1:8" ht="15.75" thickBot="1">
      <c r="A64" s="170" t="s">
        <v>50</v>
      </c>
      <c r="B64" s="170"/>
    </row>
    <row r="65" spans="1:8" ht="39.75" customHeight="1">
      <c r="A65" s="170"/>
      <c r="B65" s="170"/>
      <c r="E65" s="172" t="s">
        <v>154</v>
      </c>
      <c r="F65" s="172"/>
    </row>
    <row r="66" spans="1:8" ht="30.75" customHeight="1">
      <c r="A66" s="170" t="s">
        <v>0</v>
      </c>
      <c r="B66" s="170"/>
    </row>
    <row r="67" spans="1:8">
      <c r="A67" s="170"/>
      <c r="B67" s="170"/>
    </row>
    <row r="68" spans="1:8" ht="15.75" thickBot="1">
      <c r="A68" s="170" t="s">
        <v>117</v>
      </c>
      <c r="B68" s="170"/>
    </row>
    <row r="69" spans="1:8">
      <c r="A69" s="170"/>
      <c r="B69" s="170"/>
      <c r="E69" s="172" t="s">
        <v>155</v>
      </c>
      <c r="F69" s="172"/>
      <c r="H69" s="80"/>
    </row>
    <row r="73" spans="1:8">
      <c r="D73" s="168"/>
      <c r="E73" s="168"/>
      <c r="F73" s="168"/>
    </row>
  </sheetData>
  <mergeCells count="14">
    <mergeCell ref="D73:F73"/>
    <mergeCell ref="D1:F1"/>
    <mergeCell ref="E65:F65"/>
    <mergeCell ref="E69:F69"/>
    <mergeCell ref="A69:B69"/>
    <mergeCell ref="A65:B65"/>
    <mergeCell ref="A66:B66"/>
    <mergeCell ref="A67:B67"/>
    <mergeCell ref="E8:F8"/>
    <mergeCell ref="A64:B64"/>
    <mergeCell ref="C8:D8"/>
    <mergeCell ref="A60:D60"/>
    <mergeCell ref="A68:B68"/>
    <mergeCell ref="A3:D4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4"/>
  <sheetViews>
    <sheetView zoomScaleNormal="100" workbookViewId="0">
      <selection activeCell="A43" sqref="A43"/>
    </sheetView>
  </sheetViews>
  <sheetFormatPr defaultRowHeight="15"/>
  <cols>
    <col min="1" max="1" width="56.42578125" customWidth="1"/>
    <col min="2" max="2" width="9.7109375" bestFit="1" customWidth="1"/>
    <col min="3" max="3" width="19.85546875" customWidth="1"/>
    <col min="4" max="4" width="19.28515625" customWidth="1"/>
    <col min="5" max="5" width="9.140625" customWidth="1"/>
    <col min="6" max="6" width="14.28515625" customWidth="1"/>
  </cols>
  <sheetData>
    <row r="1" spans="1:4" ht="23.25" customHeight="1">
      <c r="A1" s="16" t="s">
        <v>1</v>
      </c>
      <c r="B1" s="2"/>
      <c r="C1" s="168" t="s">
        <v>97</v>
      </c>
      <c r="D1" s="168"/>
    </row>
    <row r="2" spans="1:4">
      <c r="A2" s="1"/>
      <c r="B2" s="2"/>
    </row>
    <row r="3" spans="1:4" ht="31.5" customHeight="1">
      <c r="A3" s="175" t="s">
        <v>99</v>
      </c>
      <c r="B3" s="175"/>
      <c r="C3" s="175"/>
      <c r="D3" s="175"/>
    </row>
    <row r="4" spans="1:4" ht="15.75">
      <c r="A4" s="3"/>
    </row>
    <row r="5" spans="1:4">
      <c r="A5" s="1" t="s">
        <v>169</v>
      </c>
    </row>
    <row r="6" spans="1:4" ht="26.25" customHeight="1" thickBot="1">
      <c r="C6" s="105"/>
      <c r="D6" s="106"/>
    </row>
    <row r="7" spans="1:4" ht="49.5" thickBot="1">
      <c r="A7" s="61" t="s">
        <v>121</v>
      </c>
      <c r="B7" s="18" t="s">
        <v>122</v>
      </c>
      <c r="C7" s="40" t="s">
        <v>170</v>
      </c>
      <c r="D7" s="19" t="s">
        <v>183</v>
      </c>
    </row>
    <row r="8" spans="1:4">
      <c r="A8" s="5" t="s">
        <v>0</v>
      </c>
      <c r="B8" s="27"/>
      <c r="C8" s="5"/>
      <c r="D8" s="4"/>
    </row>
    <row r="9" spans="1:4">
      <c r="A9" s="26" t="s">
        <v>65</v>
      </c>
      <c r="B9" s="24"/>
      <c r="C9" s="26"/>
      <c r="D9" s="13"/>
    </row>
    <row r="10" spans="1:4">
      <c r="A10" s="13" t="s">
        <v>131</v>
      </c>
      <c r="B10" s="24"/>
      <c r="C10" s="124">
        <f>Ф2!E32</f>
        <v>75958471</v>
      </c>
      <c r="D10" s="123">
        <v>72343036</v>
      </c>
    </row>
    <row r="11" spans="1:4">
      <c r="A11" s="13" t="s">
        <v>0</v>
      </c>
      <c r="B11" s="24"/>
      <c r="C11" s="124"/>
      <c r="D11" s="123"/>
    </row>
    <row r="12" spans="1:4">
      <c r="A12" s="26" t="s">
        <v>66</v>
      </c>
      <c r="B12" s="24"/>
      <c r="C12" s="81"/>
      <c r="D12" s="127"/>
    </row>
    <row r="13" spans="1:4">
      <c r="A13" s="13" t="s">
        <v>112</v>
      </c>
      <c r="B13" s="24">
        <v>5.16</v>
      </c>
      <c r="C13" s="124">
        <v>46610936</v>
      </c>
      <c r="D13" s="123">
        <v>46023869</v>
      </c>
    </row>
    <row r="14" spans="1:4">
      <c r="A14" s="13" t="s">
        <v>67</v>
      </c>
      <c r="B14" s="24">
        <v>6</v>
      </c>
      <c r="C14" s="124">
        <v>15999678</v>
      </c>
      <c r="D14" s="123">
        <v>14108502</v>
      </c>
    </row>
    <row r="15" spans="1:4" ht="24.75">
      <c r="A15" s="90" t="s">
        <v>177</v>
      </c>
      <c r="B15" s="24">
        <v>31</v>
      </c>
      <c r="C15" s="124">
        <v>-191579</v>
      </c>
      <c r="D15" s="123">
        <v>288323</v>
      </c>
    </row>
    <row r="16" spans="1:4">
      <c r="A16" s="13" t="s">
        <v>54</v>
      </c>
      <c r="B16" s="24">
        <v>31</v>
      </c>
      <c r="C16" s="124">
        <v>4551101</v>
      </c>
      <c r="D16" s="123">
        <v>2712424</v>
      </c>
    </row>
    <row r="17" spans="1:6" s="119" customFormat="1">
      <c r="A17" s="120" t="s">
        <v>159</v>
      </c>
      <c r="B17" s="121"/>
      <c r="C17" s="124">
        <v>3704434</v>
      </c>
      <c r="D17" s="123">
        <v>-7745023</v>
      </c>
    </row>
    <row r="18" spans="1:6">
      <c r="A18" s="13" t="s">
        <v>68</v>
      </c>
      <c r="B18" s="24"/>
      <c r="C18" s="124">
        <v>385794</v>
      </c>
      <c r="D18" s="123">
        <v>719628</v>
      </c>
    </row>
    <row r="19" spans="1:6" ht="24">
      <c r="A19" s="13" t="s">
        <v>69</v>
      </c>
      <c r="B19" s="24"/>
      <c r="C19" s="124">
        <v>32101</v>
      </c>
      <c r="D19" s="123">
        <v>143869</v>
      </c>
    </row>
    <row r="20" spans="1:6">
      <c r="A20" s="13" t="s">
        <v>57</v>
      </c>
      <c r="B20" s="24">
        <v>7</v>
      </c>
      <c r="C20" s="124">
        <v>0</v>
      </c>
      <c r="D20" s="123">
        <v>-44172</v>
      </c>
    </row>
    <row r="21" spans="1:6">
      <c r="A21" s="13" t="s">
        <v>58</v>
      </c>
      <c r="B21" s="24">
        <v>26</v>
      </c>
      <c r="C21" s="124">
        <v>19500648</v>
      </c>
      <c r="D21" s="123">
        <v>21299992</v>
      </c>
    </row>
    <row r="22" spans="1:6">
      <c r="A22" s="13" t="s">
        <v>70</v>
      </c>
      <c r="B22" s="24"/>
      <c r="C22" s="124">
        <v>-7179129</v>
      </c>
      <c r="D22" s="123">
        <v>-6583904</v>
      </c>
    </row>
    <row r="23" spans="1:6" s="119" customFormat="1">
      <c r="A23" s="13" t="s">
        <v>187</v>
      </c>
      <c r="B23" s="24">
        <v>7.27</v>
      </c>
      <c r="C23" s="114">
        <v>-876945</v>
      </c>
      <c r="D23" s="115" t="s">
        <v>144</v>
      </c>
    </row>
    <row r="24" spans="1:6" s="119" customFormat="1">
      <c r="A24" s="120" t="s">
        <v>157</v>
      </c>
      <c r="B24"/>
      <c r="C24" s="110">
        <v>-4075579</v>
      </c>
      <c r="D24" s="123">
        <v>-2783270</v>
      </c>
    </row>
    <row r="25" spans="1:6" ht="15.75" thickBot="1">
      <c r="A25" s="120" t="s">
        <v>178</v>
      </c>
      <c r="C25" s="135">
        <v>203907</v>
      </c>
      <c r="D25" s="126">
        <v>-90184</v>
      </c>
      <c r="F25" s="133"/>
    </row>
    <row r="26" spans="1:6" ht="24">
      <c r="A26" s="25" t="s">
        <v>71</v>
      </c>
      <c r="B26" s="62"/>
      <c r="C26" s="124">
        <f>SUM(C10:C25)</f>
        <v>154623838</v>
      </c>
      <c r="D26" s="123">
        <f>SUM(D10:D25)</f>
        <v>140393090</v>
      </c>
    </row>
    <row r="27" spans="1:6">
      <c r="A27" s="13"/>
      <c r="B27" s="24"/>
      <c r="C27" s="79"/>
      <c r="D27" s="78"/>
    </row>
    <row r="28" spans="1:6">
      <c r="A28" s="26" t="s">
        <v>72</v>
      </c>
      <c r="B28" s="24"/>
      <c r="C28" s="79"/>
      <c r="D28" s="78"/>
    </row>
    <row r="29" spans="1:6">
      <c r="A29" s="13" t="s">
        <v>73</v>
      </c>
      <c r="B29" s="24"/>
      <c r="C29" s="124">
        <v>-15014294</v>
      </c>
      <c r="D29" s="123">
        <v>-16453832</v>
      </c>
    </row>
    <row r="30" spans="1:6">
      <c r="A30" s="13" t="s">
        <v>74</v>
      </c>
      <c r="B30" s="24"/>
      <c r="C30" s="124">
        <v>-4750087</v>
      </c>
      <c r="D30" s="123">
        <v>-4549856</v>
      </c>
    </row>
    <row r="31" spans="1:6">
      <c r="A31" s="13" t="s">
        <v>75</v>
      </c>
      <c r="B31" s="24"/>
      <c r="C31" s="124">
        <v>2984270</v>
      </c>
      <c r="D31" s="123">
        <v>-198208</v>
      </c>
    </row>
    <row r="32" spans="1:6">
      <c r="A32" s="13" t="s">
        <v>76</v>
      </c>
      <c r="B32" s="24"/>
      <c r="C32" s="124">
        <v>-5048662</v>
      </c>
      <c r="D32" s="123">
        <v>-1523322</v>
      </c>
    </row>
    <row r="33" spans="1:4">
      <c r="A33" s="13" t="s">
        <v>77</v>
      </c>
      <c r="B33" s="24"/>
      <c r="C33" s="124">
        <v>-17944063</v>
      </c>
      <c r="D33" s="123">
        <v>-10345293</v>
      </c>
    </row>
    <row r="34" spans="1:4" ht="24">
      <c r="A34" s="13" t="s">
        <v>78</v>
      </c>
      <c r="B34" s="24"/>
      <c r="C34" s="124">
        <v>76948</v>
      </c>
      <c r="D34" s="123">
        <v>-193567</v>
      </c>
    </row>
    <row r="35" spans="1:4">
      <c r="A35" s="13" t="s">
        <v>79</v>
      </c>
      <c r="B35" s="24"/>
      <c r="C35" s="124">
        <v>2099021</v>
      </c>
      <c r="D35" s="123">
        <v>-1168951</v>
      </c>
    </row>
    <row r="36" spans="1:4" ht="15.75" thickBot="1">
      <c r="A36" s="7" t="s">
        <v>80</v>
      </c>
      <c r="B36" s="36"/>
      <c r="C36" s="125">
        <v>13305642</v>
      </c>
      <c r="D36" s="126">
        <v>24866383</v>
      </c>
    </row>
    <row r="37" spans="1:4">
      <c r="A37" s="26" t="s">
        <v>81</v>
      </c>
      <c r="B37" s="24"/>
      <c r="C37" s="124">
        <f>SUM(C26:C36)</f>
        <v>130332613</v>
      </c>
      <c r="D37" s="123">
        <v>130826444</v>
      </c>
    </row>
    <row r="38" spans="1:4">
      <c r="A38" s="26" t="s">
        <v>0</v>
      </c>
      <c r="B38" s="24"/>
      <c r="C38" s="124"/>
      <c r="D38" s="123"/>
    </row>
    <row r="39" spans="1:4">
      <c r="A39" s="13" t="s">
        <v>82</v>
      </c>
      <c r="B39" s="24"/>
      <c r="C39" s="124">
        <v>-15437453</v>
      </c>
      <c r="D39" s="123">
        <v>-11065976</v>
      </c>
    </row>
    <row r="40" spans="1:4">
      <c r="A40" s="13" t="s">
        <v>83</v>
      </c>
      <c r="B40" s="24"/>
      <c r="C40" s="124">
        <v>-16431777</v>
      </c>
      <c r="D40" s="123">
        <v>-19700086</v>
      </c>
    </row>
    <row r="41" spans="1:4" ht="15.75" thickBot="1">
      <c r="A41" s="7" t="s">
        <v>84</v>
      </c>
      <c r="B41" s="36"/>
      <c r="C41" s="125">
        <v>5621623</v>
      </c>
      <c r="D41" s="126">
        <v>5618474</v>
      </c>
    </row>
    <row r="42" spans="1:4" ht="15.75" thickBot="1">
      <c r="A42" s="11" t="s">
        <v>188</v>
      </c>
      <c r="B42" s="36"/>
      <c r="C42" s="125">
        <f>SUM(C37:C41)</f>
        <v>104085006</v>
      </c>
      <c r="D42" s="66">
        <v>105678856</v>
      </c>
    </row>
    <row r="43" spans="1:4">
      <c r="C43" s="12"/>
      <c r="D43" s="12"/>
    </row>
    <row r="44" spans="1:4">
      <c r="A44" s="26" t="s">
        <v>85</v>
      </c>
      <c r="B44" s="24"/>
      <c r="C44" s="64"/>
      <c r="D44" s="65"/>
    </row>
    <row r="45" spans="1:4">
      <c r="A45" s="120" t="s">
        <v>86</v>
      </c>
      <c r="B45" s="24"/>
      <c r="C45" s="124">
        <v>-83750165</v>
      </c>
      <c r="D45" s="123">
        <v>-43901821</v>
      </c>
    </row>
    <row r="46" spans="1:4">
      <c r="A46" s="120" t="s">
        <v>87</v>
      </c>
      <c r="B46" s="24"/>
      <c r="C46" s="124">
        <v>-171629264</v>
      </c>
      <c r="D46" s="123">
        <v>-9049228</v>
      </c>
    </row>
    <row r="47" spans="1:4" s="119" customFormat="1" ht="24">
      <c r="A47" s="120" t="s">
        <v>184</v>
      </c>
      <c r="B47" s="121"/>
      <c r="C47" s="124">
        <v>200853</v>
      </c>
      <c r="D47" s="123">
        <v>183468</v>
      </c>
    </row>
    <row r="48" spans="1:4" s="119" customFormat="1">
      <c r="A48" s="120" t="s">
        <v>185</v>
      </c>
      <c r="B48" s="24"/>
      <c r="C48" s="124">
        <v>52</v>
      </c>
      <c r="D48" s="123" t="s">
        <v>144</v>
      </c>
    </row>
    <row r="49" spans="1:4">
      <c r="A49" s="120" t="s">
        <v>148</v>
      </c>
      <c r="B49" s="91"/>
      <c r="C49" s="124">
        <v>-473832</v>
      </c>
      <c r="D49" s="123">
        <v>-649440</v>
      </c>
    </row>
    <row r="50" spans="1:4">
      <c r="A50" s="120" t="s">
        <v>179</v>
      </c>
      <c r="B50" s="91"/>
      <c r="C50" s="124">
        <v>487133</v>
      </c>
      <c r="D50" s="123">
        <v>6919972</v>
      </c>
    </row>
    <row r="51" spans="1:4" s="119" customFormat="1" ht="24">
      <c r="A51" s="120" t="s">
        <v>180</v>
      </c>
      <c r="B51" s="132">
        <v>12</v>
      </c>
      <c r="C51" s="124">
        <v>4544676</v>
      </c>
      <c r="D51" s="123" t="s">
        <v>144</v>
      </c>
    </row>
    <row r="52" spans="1:4" ht="24">
      <c r="A52" s="120" t="s">
        <v>123</v>
      </c>
      <c r="B52" s="24">
        <v>12</v>
      </c>
      <c r="C52" s="124">
        <v>-34544740</v>
      </c>
      <c r="D52" s="123">
        <v>-39671950</v>
      </c>
    </row>
    <row r="53" spans="1:4" s="119" customFormat="1" ht="24.75">
      <c r="A53" s="90" t="s">
        <v>118</v>
      </c>
      <c r="B53" s="24"/>
      <c r="C53" s="124">
        <v>49357750</v>
      </c>
      <c r="D53" s="123">
        <v>39671950</v>
      </c>
    </row>
    <row r="54" spans="1:4">
      <c r="A54" s="120" t="s">
        <v>181</v>
      </c>
      <c r="B54" s="24"/>
      <c r="C54" s="124">
        <v>0</v>
      </c>
      <c r="D54" s="123">
        <v>49999824</v>
      </c>
    </row>
    <row r="55" spans="1:4" s="119" customFormat="1">
      <c r="A55" s="120" t="s">
        <v>88</v>
      </c>
      <c r="B55" s="121"/>
      <c r="C55" s="124">
        <v>-3672833</v>
      </c>
      <c r="D55" s="123">
        <v>-23553</v>
      </c>
    </row>
    <row r="56" spans="1:4" s="119" customFormat="1">
      <c r="A56" s="120" t="s">
        <v>89</v>
      </c>
      <c r="B56" s="121"/>
      <c r="C56" s="110">
        <v>234176</v>
      </c>
      <c r="D56" s="112">
        <v>263618</v>
      </c>
    </row>
    <row r="57" spans="1:4" ht="15.75" thickBot="1">
      <c r="A57" s="85" t="s">
        <v>145</v>
      </c>
      <c r="B57" s="24"/>
      <c r="C57" s="125">
        <v>50219</v>
      </c>
      <c r="D57" s="126">
        <v>76855</v>
      </c>
    </row>
    <row r="58" spans="1:4" ht="24.75" thickBot="1">
      <c r="A58" s="10" t="s">
        <v>90</v>
      </c>
      <c r="B58" s="63"/>
      <c r="C58" s="152">
        <f>SUM(C45:C57)</f>
        <v>-239195975</v>
      </c>
      <c r="D58" s="67">
        <v>3819695</v>
      </c>
    </row>
    <row r="59" spans="1:4" ht="16.5" customHeight="1">
      <c r="A59" s="31" t="s">
        <v>0</v>
      </c>
      <c r="B59" s="24"/>
    </row>
    <row r="60" spans="1:4" ht="16.5" customHeight="1">
      <c r="A60" s="26" t="s">
        <v>91</v>
      </c>
      <c r="B60" s="24"/>
      <c r="C60" s="41"/>
      <c r="D60" s="42"/>
    </row>
    <row r="61" spans="1:4" ht="14.25" customHeight="1">
      <c r="A61" s="13" t="s">
        <v>182</v>
      </c>
      <c r="B61" s="132">
        <v>15</v>
      </c>
      <c r="C61" s="124">
        <v>18080000</v>
      </c>
      <c r="D61" s="123" t="s">
        <v>144</v>
      </c>
    </row>
    <row r="62" spans="1:4" ht="15.75" customHeight="1">
      <c r="A62" s="13" t="s">
        <v>160</v>
      </c>
      <c r="B62" s="132">
        <v>15</v>
      </c>
      <c r="C62" s="124">
        <v>-13310355</v>
      </c>
      <c r="D62" s="123">
        <v>-13362735</v>
      </c>
    </row>
    <row r="63" spans="1:4" ht="15.75" thickBot="1">
      <c r="A63" s="85" t="s">
        <v>132</v>
      </c>
      <c r="B63" s="132">
        <v>14</v>
      </c>
      <c r="C63" s="125">
        <v>-6293808</v>
      </c>
      <c r="D63" s="126">
        <v>-6559155</v>
      </c>
    </row>
    <row r="64" spans="1:4" ht="24.75" thickBot="1">
      <c r="A64" s="10" t="s">
        <v>137</v>
      </c>
      <c r="B64" s="63"/>
      <c r="C64" s="125">
        <v>-1524163</v>
      </c>
      <c r="D64" s="126">
        <v>-19921890</v>
      </c>
    </row>
    <row r="65" spans="1:7">
      <c r="A65" s="13" t="s">
        <v>0</v>
      </c>
      <c r="B65" s="24"/>
      <c r="C65" s="124"/>
      <c r="D65" s="65"/>
    </row>
    <row r="66" spans="1:7" ht="24">
      <c r="A66" s="13" t="s">
        <v>114</v>
      </c>
      <c r="B66" s="68"/>
      <c r="C66" s="124">
        <v>-3639146</v>
      </c>
      <c r="D66" s="123">
        <v>7631411</v>
      </c>
    </row>
    <row r="67" spans="1:7" ht="24.75" thickBot="1">
      <c r="A67" s="7" t="s">
        <v>113</v>
      </c>
      <c r="B67" s="36">
        <v>13</v>
      </c>
      <c r="C67" s="125">
        <v>6007</v>
      </c>
      <c r="D67" s="126">
        <v>-1666</v>
      </c>
    </row>
    <row r="68" spans="1:7">
      <c r="A68" s="26" t="s">
        <v>92</v>
      </c>
      <c r="B68" s="24"/>
      <c r="C68" s="167">
        <f>C42+C58+C64+C66+C67</f>
        <v>-140268271</v>
      </c>
      <c r="D68" s="65">
        <v>97206406</v>
      </c>
    </row>
    <row r="69" spans="1:7">
      <c r="A69" s="26" t="s">
        <v>0</v>
      </c>
      <c r="B69" s="28"/>
      <c r="C69" s="124"/>
      <c r="D69" s="65"/>
    </row>
    <row r="70" spans="1:7" ht="15.75" thickBot="1">
      <c r="A70" s="7" t="s">
        <v>93</v>
      </c>
      <c r="B70" s="18">
        <v>13</v>
      </c>
      <c r="C70" s="125">
        <v>242122154</v>
      </c>
      <c r="D70" s="125">
        <v>167109839</v>
      </c>
    </row>
    <row r="71" spans="1:7" ht="15.75" thickBot="1">
      <c r="A71" s="10" t="s">
        <v>146</v>
      </c>
      <c r="B71" s="63">
        <v>13</v>
      </c>
      <c r="C71" s="130">
        <f>C70+C68</f>
        <v>101853883</v>
      </c>
      <c r="D71" s="67">
        <v>264316245</v>
      </c>
    </row>
    <row r="72" spans="1:7">
      <c r="C72" s="133">
        <f>C71-Ф1!C34</f>
        <v>0</v>
      </c>
      <c r="G72" s="80"/>
    </row>
    <row r="73" spans="1:7">
      <c r="A73" s="101"/>
      <c r="B73" s="101"/>
      <c r="C73" s="101"/>
      <c r="D73" s="101"/>
    </row>
    <row r="74" spans="1:7">
      <c r="A74" s="176"/>
      <c r="B74" s="176"/>
      <c r="C74" s="176"/>
      <c r="D74" s="176"/>
    </row>
    <row r="76" spans="1:7">
      <c r="A76" s="85" t="s">
        <v>186</v>
      </c>
    </row>
    <row r="78" spans="1:7" ht="21" customHeight="1"/>
    <row r="79" spans="1:7" ht="33" customHeight="1" thickBot="1">
      <c r="A79" s="170" t="s">
        <v>50</v>
      </c>
      <c r="B79" s="170"/>
      <c r="C79" s="171"/>
      <c r="D79" s="171"/>
    </row>
    <row r="80" spans="1:7">
      <c r="A80" s="170"/>
      <c r="B80" s="170"/>
      <c r="C80" s="172" t="s">
        <v>154</v>
      </c>
      <c r="D80" s="172"/>
    </row>
    <row r="81" spans="1:4">
      <c r="A81" s="170" t="s">
        <v>0</v>
      </c>
      <c r="B81" s="170"/>
      <c r="C81" s="170"/>
      <c r="D81" s="170"/>
    </row>
    <row r="82" spans="1:4">
      <c r="A82" s="170"/>
      <c r="B82" s="170"/>
      <c r="C82" s="170"/>
      <c r="D82" s="170"/>
    </row>
    <row r="83" spans="1:4" ht="15.75" thickBot="1">
      <c r="A83" s="170" t="s">
        <v>117</v>
      </c>
      <c r="B83" s="170"/>
      <c r="C83" s="171"/>
      <c r="D83" s="171"/>
    </row>
    <row r="84" spans="1:4">
      <c r="A84" s="170"/>
      <c r="B84" s="170"/>
      <c r="C84" s="172" t="s">
        <v>155</v>
      </c>
      <c r="D84" s="172"/>
    </row>
  </sheetData>
  <mergeCells count="15">
    <mergeCell ref="A84:B84"/>
    <mergeCell ref="C84:D84"/>
    <mergeCell ref="A74:D74"/>
    <mergeCell ref="A80:B80"/>
    <mergeCell ref="C80:D80"/>
    <mergeCell ref="A81:B81"/>
    <mergeCell ref="C81:D81"/>
    <mergeCell ref="A82:B82"/>
    <mergeCell ref="C82:D82"/>
    <mergeCell ref="A3:D3"/>
    <mergeCell ref="C1:D1"/>
    <mergeCell ref="A79:B79"/>
    <mergeCell ref="C79:D79"/>
    <mergeCell ref="A83:B83"/>
    <mergeCell ref="C83:D83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topLeftCell="A13" zoomScale="120" zoomScaleNormal="120" workbookViewId="0">
      <selection activeCell="I23" sqref="I23"/>
    </sheetView>
  </sheetViews>
  <sheetFormatPr defaultRowHeight="15"/>
  <cols>
    <col min="1" max="1" width="35.140625" style="14" customWidth="1"/>
    <col min="2" max="2" width="11.140625" bestFit="1" customWidth="1"/>
    <col min="3" max="3" width="11.5703125" customWidth="1"/>
    <col min="4" max="4" width="13" customWidth="1"/>
    <col min="5" max="5" width="10.42578125" customWidth="1"/>
    <col min="6" max="7" width="11.85546875" bestFit="1" customWidth="1"/>
    <col min="8" max="8" width="14.42578125" customWidth="1"/>
    <col min="9" max="9" width="13.42578125" customWidth="1"/>
  </cols>
  <sheetData>
    <row r="1" spans="1:9">
      <c r="A1" s="16" t="s">
        <v>1</v>
      </c>
      <c r="B1" s="2"/>
      <c r="I1" s="6" t="s">
        <v>97</v>
      </c>
    </row>
    <row r="2" spans="1:9">
      <c r="A2" s="1"/>
      <c r="B2" s="2"/>
    </row>
    <row r="3" spans="1:9" ht="15.75">
      <c r="A3" s="17" t="s">
        <v>100</v>
      </c>
      <c r="B3" s="15"/>
      <c r="C3" s="15"/>
      <c r="D3" s="15"/>
    </row>
    <row r="4" spans="1:9" ht="15.75">
      <c r="A4" s="3"/>
    </row>
    <row r="5" spans="1:9">
      <c r="A5" s="16" t="s">
        <v>169</v>
      </c>
    </row>
    <row r="7" spans="1:9" ht="15.75" thickBot="1">
      <c r="A7" s="95"/>
      <c r="B7" s="179" t="s">
        <v>94</v>
      </c>
      <c r="C7" s="179"/>
      <c r="D7" s="179"/>
      <c r="E7" s="179"/>
      <c r="F7" s="179"/>
      <c r="G7" s="179"/>
      <c r="H7" s="178"/>
      <c r="I7" s="178"/>
    </row>
    <row r="8" spans="1:9" ht="36.75" thickBot="1">
      <c r="A8" s="73" t="s">
        <v>116</v>
      </c>
      <c r="B8" s="20" t="s">
        <v>133</v>
      </c>
      <c r="C8" s="20" t="s">
        <v>134</v>
      </c>
      <c r="D8" s="20" t="s">
        <v>135</v>
      </c>
      <c r="E8" s="72" t="s">
        <v>136</v>
      </c>
      <c r="F8" s="72" t="s">
        <v>28</v>
      </c>
      <c r="G8" s="72" t="s">
        <v>95</v>
      </c>
      <c r="H8" s="71" t="s">
        <v>29</v>
      </c>
      <c r="I8" s="71" t="s">
        <v>30</v>
      </c>
    </row>
    <row r="9" spans="1:9" ht="15.75" thickBot="1">
      <c r="A9" s="98"/>
      <c r="B9" s="94"/>
      <c r="C9" s="94"/>
      <c r="D9" s="94"/>
      <c r="E9" s="99"/>
      <c r="F9" s="99"/>
      <c r="G9" s="99"/>
      <c r="H9" s="100"/>
      <c r="I9" s="100"/>
    </row>
    <row r="10" spans="1:9" ht="15.75" thickBot="1">
      <c r="A10" s="94" t="s">
        <v>138</v>
      </c>
      <c r="B10" s="93">
        <v>14</v>
      </c>
      <c r="C10" s="93">
        <v>14</v>
      </c>
      <c r="D10" s="93">
        <v>14</v>
      </c>
      <c r="E10" s="93">
        <v>14</v>
      </c>
      <c r="F10" s="93"/>
      <c r="G10" s="93"/>
      <c r="H10" s="93"/>
      <c r="I10" s="93"/>
    </row>
    <row r="11" spans="1:9">
      <c r="A11" s="77"/>
      <c r="B11" s="153"/>
      <c r="C11" s="153"/>
      <c r="D11" s="153"/>
      <c r="E11" s="153"/>
      <c r="F11" s="153"/>
      <c r="G11" s="153"/>
      <c r="H11" s="153"/>
      <c r="I11" s="153"/>
    </row>
    <row r="12" spans="1:9" ht="15.75" thickBot="1">
      <c r="A12" s="20" t="s">
        <v>171</v>
      </c>
      <c r="B12" s="154">
        <v>12136529</v>
      </c>
      <c r="C12" s="155">
        <v>-7065614</v>
      </c>
      <c r="D12" s="155">
        <v>-18338</v>
      </c>
      <c r="E12" s="155">
        <v>1820479</v>
      </c>
      <c r="F12" s="154">
        <v>569486063</v>
      </c>
      <c r="G12" s="154">
        <v>576359119</v>
      </c>
      <c r="H12" s="155">
        <v>67818247</v>
      </c>
      <c r="I12" s="154">
        <f>SUM(G12:H12)</f>
        <v>644177366</v>
      </c>
    </row>
    <row r="13" spans="1:9">
      <c r="A13" s="21" t="s">
        <v>0</v>
      </c>
      <c r="B13" s="156"/>
      <c r="C13" s="156"/>
      <c r="D13" s="156"/>
      <c r="E13" s="156"/>
      <c r="F13" s="156"/>
      <c r="G13" s="156"/>
      <c r="H13" s="156"/>
      <c r="I13" s="156"/>
    </row>
    <row r="14" spans="1:9">
      <c r="A14" s="21" t="s">
        <v>161</v>
      </c>
      <c r="B14" s="156">
        <v>0</v>
      </c>
      <c r="C14" s="156">
        <v>0</v>
      </c>
      <c r="D14" s="156">
        <v>0</v>
      </c>
      <c r="E14" s="156">
        <v>0</v>
      </c>
      <c r="F14" s="156">
        <v>42361342</v>
      </c>
      <c r="G14" s="156">
        <f>F14</f>
        <v>42361342</v>
      </c>
      <c r="H14" s="156">
        <v>8172649</v>
      </c>
      <c r="I14" s="156">
        <f>SUM(G14:H14)</f>
        <v>50533991</v>
      </c>
    </row>
    <row r="15" spans="1:9" ht="15.75" thickBot="1">
      <c r="A15" s="69" t="s">
        <v>101</v>
      </c>
      <c r="B15" s="155">
        <v>0</v>
      </c>
      <c r="C15" s="155">
        <v>0</v>
      </c>
      <c r="D15" s="155">
        <v>2998574</v>
      </c>
      <c r="E15" s="155">
        <v>0</v>
      </c>
      <c r="F15" s="155">
        <v>2992341</v>
      </c>
      <c r="G15" s="155">
        <v>5990915</v>
      </c>
      <c r="H15" s="155">
        <v>0</v>
      </c>
      <c r="I15" s="155">
        <f>SUM(G15:H15)</f>
        <v>5990915</v>
      </c>
    </row>
    <row r="16" spans="1:9" ht="15.75" thickBot="1">
      <c r="A16" s="20" t="s">
        <v>103</v>
      </c>
      <c r="B16" s="157">
        <f>SUM(B14:B15)</f>
        <v>0</v>
      </c>
      <c r="C16" s="157">
        <f t="shared" ref="C16:I16" si="0">SUM(C14:C15)</f>
        <v>0</v>
      </c>
      <c r="D16" s="157">
        <f t="shared" si="0"/>
        <v>2998574</v>
      </c>
      <c r="E16" s="157">
        <f t="shared" si="0"/>
        <v>0</v>
      </c>
      <c r="F16" s="157">
        <f t="shared" si="0"/>
        <v>45353683</v>
      </c>
      <c r="G16" s="157">
        <f t="shared" si="0"/>
        <v>48352257</v>
      </c>
      <c r="H16" s="157">
        <f t="shared" si="0"/>
        <v>8172649</v>
      </c>
      <c r="I16" s="157">
        <f t="shared" si="0"/>
        <v>56524906</v>
      </c>
    </row>
    <row r="17" spans="1:9" ht="15.75" thickBot="1">
      <c r="A17" s="21"/>
      <c r="B17" s="153"/>
      <c r="C17" s="153"/>
      <c r="D17" s="153"/>
      <c r="E17" s="153"/>
      <c r="F17" s="156"/>
      <c r="G17" s="156"/>
      <c r="H17" s="156"/>
      <c r="I17" s="156"/>
    </row>
    <row r="18" spans="1:9" ht="15.75" thickBot="1">
      <c r="A18" s="94" t="s">
        <v>149</v>
      </c>
      <c r="B18" s="109">
        <f>B12+B16</f>
        <v>12136529</v>
      </c>
      <c r="C18" s="158">
        <f>C12+C16</f>
        <v>-7065614</v>
      </c>
      <c r="D18" s="158">
        <f>D12+D16</f>
        <v>2980236</v>
      </c>
      <c r="E18" s="109">
        <f>E12+E16</f>
        <v>1820479</v>
      </c>
      <c r="F18" s="109">
        <f>F12+F16+F17</f>
        <v>614839746</v>
      </c>
      <c r="G18" s="109">
        <f>G12+G16+G17</f>
        <v>624711376</v>
      </c>
      <c r="H18" s="109">
        <f>H12+H16+H17</f>
        <v>75990896</v>
      </c>
      <c r="I18" s="109">
        <f>I12+I16+I17</f>
        <v>700702272</v>
      </c>
    </row>
    <row r="19" spans="1:9" ht="15.75" thickBot="1">
      <c r="A19" s="92" t="s">
        <v>0</v>
      </c>
      <c r="B19" s="159"/>
      <c r="C19" s="159"/>
      <c r="D19" s="159"/>
      <c r="E19" s="159"/>
      <c r="F19" s="159"/>
      <c r="G19" s="159"/>
      <c r="H19" s="159"/>
      <c r="I19" s="159"/>
    </row>
    <row r="20" spans="1:9" s="107" customFormat="1" ht="15.75" thickBot="1">
      <c r="A20" s="94" t="s">
        <v>172</v>
      </c>
      <c r="B20" s="160">
        <v>12136529</v>
      </c>
      <c r="C20" s="160">
        <v>-7065614</v>
      </c>
      <c r="D20" s="160">
        <v>26183</v>
      </c>
      <c r="E20" s="160">
        <v>1820479</v>
      </c>
      <c r="F20" s="160">
        <v>641236831</v>
      </c>
      <c r="G20" s="160">
        <f>SUM(B20:F20)</f>
        <v>648154408</v>
      </c>
      <c r="H20" s="160">
        <v>82453415</v>
      </c>
      <c r="I20" s="160">
        <f>SUM(G20:H20)</f>
        <v>730607823</v>
      </c>
    </row>
    <row r="21" spans="1:9">
      <c r="A21" s="76"/>
      <c r="B21" s="161"/>
      <c r="C21" s="161"/>
      <c r="D21" s="161"/>
      <c r="E21" s="161"/>
      <c r="F21" s="161"/>
      <c r="G21" s="161"/>
      <c r="H21" s="161"/>
      <c r="I21" s="161"/>
    </row>
    <row r="22" spans="1:9">
      <c r="A22" s="21" t="s">
        <v>102</v>
      </c>
      <c r="B22" s="162">
        <v>0</v>
      </c>
      <c r="C22" s="162">
        <v>0</v>
      </c>
      <c r="D22" s="162">
        <v>0</v>
      </c>
      <c r="E22" s="162">
        <v>0</v>
      </c>
      <c r="F22" s="162">
        <v>52279474</v>
      </c>
      <c r="G22" s="162">
        <f>SUM(B22:F22)</f>
        <v>52279474</v>
      </c>
      <c r="H22" s="162">
        <v>6239721</v>
      </c>
      <c r="I22" s="162">
        <f>SUM(G22:H22)</f>
        <v>58519195</v>
      </c>
    </row>
    <row r="23" spans="1:9" ht="15.75" thickBot="1">
      <c r="A23" s="69" t="s">
        <v>115</v>
      </c>
      <c r="B23" s="163">
        <v>0</v>
      </c>
      <c r="C23" s="163">
        <v>0</v>
      </c>
      <c r="D23" s="163">
        <v>3326</v>
      </c>
      <c r="E23" s="163">
        <v>0</v>
      </c>
      <c r="F23" s="163">
        <v>2275943</v>
      </c>
      <c r="G23" s="163">
        <f>SUM(B23:F23)</f>
        <v>2279269</v>
      </c>
      <c r="H23" s="163">
        <v>0</v>
      </c>
      <c r="I23" s="163">
        <f>SUM(G23:H23)</f>
        <v>2279269</v>
      </c>
    </row>
    <row r="24" spans="1:9" ht="15.75" thickBot="1">
      <c r="A24" s="20" t="s">
        <v>103</v>
      </c>
      <c r="B24" s="164">
        <f>SUM(B22:B23)</f>
        <v>0</v>
      </c>
      <c r="C24" s="164">
        <f t="shared" ref="C24:I24" si="1">SUM(C22:C23)</f>
        <v>0</v>
      </c>
      <c r="D24" s="164">
        <f t="shared" si="1"/>
        <v>3326</v>
      </c>
      <c r="E24" s="164">
        <f t="shared" si="1"/>
        <v>0</v>
      </c>
      <c r="F24" s="164">
        <f t="shared" si="1"/>
        <v>54555417</v>
      </c>
      <c r="G24" s="164">
        <f t="shared" si="1"/>
        <v>54558743</v>
      </c>
      <c r="H24" s="164">
        <f t="shared" si="1"/>
        <v>6239721</v>
      </c>
      <c r="I24" s="164">
        <f t="shared" si="1"/>
        <v>60798464</v>
      </c>
    </row>
    <row r="25" spans="1:9">
      <c r="A25" s="108"/>
      <c r="B25" s="165"/>
      <c r="C25" s="165"/>
      <c r="D25" s="165"/>
      <c r="E25" s="165"/>
      <c r="F25" s="165"/>
      <c r="G25" s="165"/>
      <c r="H25" s="165"/>
      <c r="I25" s="165"/>
    </row>
    <row r="26" spans="1:9" ht="15.75" thickBot="1">
      <c r="A26" s="70" t="s">
        <v>173</v>
      </c>
      <c r="B26" s="166">
        <f>B20+B24</f>
        <v>12136529</v>
      </c>
      <c r="C26" s="166">
        <f t="shared" ref="C26:E26" si="2">C20+C24</f>
        <v>-7065614</v>
      </c>
      <c r="D26" s="166">
        <f t="shared" si="2"/>
        <v>29509</v>
      </c>
      <c r="E26" s="166">
        <f t="shared" si="2"/>
        <v>1820479</v>
      </c>
      <c r="F26" s="166">
        <f>F20+F24</f>
        <v>695792248</v>
      </c>
      <c r="G26" s="166">
        <f>G20+G24</f>
        <v>702713151</v>
      </c>
      <c r="H26" s="166">
        <f>H20+H24</f>
        <v>88693136</v>
      </c>
      <c r="I26" s="166">
        <f>I20+I24</f>
        <v>791406287</v>
      </c>
    </row>
    <row r="27" spans="1:9" ht="15.75" thickTop="1"/>
    <row r="28" spans="1:9">
      <c r="A28" s="173"/>
      <c r="B28" s="173"/>
      <c r="C28" s="173"/>
      <c r="D28" s="173"/>
      <c r="E28" s="173"/>
      <c r="F28" s="173"/>
      <c r="G28" s="173"/>
      <c r="H28" s="173"/>
      <c r="I28" s="173"/>
    </row>
    <row r="29" spans="1:9" ht="28.5" customHeight="1"/>
    <row r="32" spans="1:9" ht="15.75" thickBot="1">
      <c r="A32" s="170" t="s">
        <v>50</v>
      </c>
      <c r="B32" s="170"/>
      <c r="H32" s="177"/>
      <c r="I32" s="177"/>
    </row>
    <row r="33" spans="1:9">
      <c r="A33" s="170"/>
      <c r="B33" s="170"/>
      <c r="H33" s="172" t="s">
        <v>154</v>
      </c>
      <c r="I33" s="172"/>
    </row>
    <row r="34" spans="1:9">
      <c r="A34" s="170" t="s">
        <v>0</v>
      </c>
      <c r="B34" s="170"/>
      <c r="H34" s="180"/>
      <c r="I34" s="180"/>
    </row>
    <row r="35" spans="1:9">
      <c r="A35" s="170"/>
      <c r="B35" s="170"/>
      <c r="H35" s="170"/>
      <c r="I35" s="170"/>
    </row>
    <row r="36" spans="1:9" ht="15.75" thickBot="1">
      <c r="A36" s="170" t="s">
        <v>117</v>
      </c>
      <c r="B36" s="170"/>
      <c r="H36" s="171"/>
      <c r="I36" s="171"/>
    </row>
    <row r="37" spans="1:9">
      <c r="A37" s="170"/>
      <c r="B37" s="170"/>
      <c r="H37" s="172" t="s">
        <v>155</v>
      </c>
      <c r="I37" s="172"/>
    </row>
  </sheetData>
  <mergeCells count="15">
    <mergeCell ref="A37:B37"/>
    <mergeCell ref="H37:I37"/>
    <mergeCell ref="A34:B34"/>
    <mergeCell ref="H34:I34"/>
    <mergeCell ref="A35:B35"/>
    <mergeCell ref="H35:I35"/>
    <mergeCell ref="A36:B36"/>
    <mergeCell ref="H36:I36"/>
    <mergeCell ref="A28:I28"/>
    <mergeCell ref="H32:I32"/>
    <mergeCell ref="H33:I33"/>
    <mergeCell ref="H7:I7"/>
    <mergeCell ref="B7:G7"/>
    <mergeCell ref="A32:B32"/>
    <mergeCell ref="A33:B33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Финансовая отчетность за 2 кв 2020 года (консолидированная).xlsx</vt:lpwstr>
  </property>
</Properties>
</file>