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EXPORT &amp; STRUCTURED FINANCING\04-КиОД_ЕАБР (КАЗАХСТАН)\98-ВЭС\00-ОБЛИГАЦИИ\63-Финансовая отчетность\ФО 2025 (для KASE)\"/>
    </mc:Choice>
  </mc:AlternateContent>
  <bookViews>
    <workbookView xWindow="0" yWindow="0" windowWidth="20460" windowHeight="7380" activeTab="3"/>
  </bookViews>
  <sheets>
    <sheet name="Баланс " sheetId="5" r:id="rId1"/>
    <sheet name="ОСД" sheetId="4" r:id="rId2"/>
    <sheet name="ОДДС" sheetId="2" r:id="rId3"/>
    <sheet name="ОИК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B11" i="3"/>
  <c r="C11" i="4" l="1"/>
  <c r="C10" i="4"/>
  <c r="E5" i="3" l="1"/>
  <c r="D11" i="3" l="1"/>
  <c r="C7" i="3"/>
  <c r="E7" i="3" s="1"/>
  <c r="C8" i="3" l="1"/>
  <c r="C11" i="3" s="1"/>
  <c r="C15" i="4"/>
  <c r="C9" i="4"/>
  <c r="C6" i="4"/>
  <c r="D48" i="5" l="1"/>
  <c r="D32" i="5"/>
  <c r="C25" i="5"/>
  <c r="C14" i="5"/>
  <c r="C26" i="5" l="1"/>
  <c r="E17" i="3"/>
  <c r="D13" i="3"/>
  <c r="D18" i="3" s="1"/>
  <c r="B13" i="3"/>
  <c r="C29" i="2"/>
  <c r="C33" i="2" s="1"/>
  <c r="D36" i="2"/>
  <c r="D39" i="2"/>
  <c r="D29" i="2"/>
  <c r="D33" i="2" s="1"/>
  <c r="D11" i="2"/>
  <c r="D7" i="2"/>
  <c r="C39" i="2"/>
  <c r="C42" i="2" s="1"/>
  <c r="B18" i="3" l="1"/>
  <c r="E13" i="3"/>
  <c r="E11" i="3"/>
  <c r="E8" i="3"/>
  <c r="D42" i="2"/>
  <c r="D19" i="2"/>
  <c r="D45" i="2" s="1"/>
  <c r="D47" i="2" s="1"/>
  <c r="C11" i="2"/>
  <c r="C7" i="2"/>
  <c r="D7" i="4"/>
  <c r="D12" i="4" s="1"/>
  <c r="D16" i="4" s="1"/>
  <c r="D19" i="4" s="1"/>
  <c r="D22" i="4" s="1"/>
  <c r="C7" i="4"/>
  <c r="C12" i="4" s="1"/>
  <c r="C16" i="4" s="1"/>
  <c r="C19" i="4" s="1"/>
  <c r="C22" i="4" s="1"/>
  <c r="C15" i="3" s="1"/>
  <c r="C48" i="5"/>
  <c r="C40" i="5"/>
  <c r="C32" i="5"/>
  <c r="C18" i="3" l="1"/>
  <c r="E18" i="3" s="1"/>
  <c r="E20" i="3" s="1"/>
  <c r="C17" i="3"/>
  <c r="C19" i="2"/>
  <c r="C45" i="2" s="1"/>
  <c r="C47" i="2" s="1"/>
  <c r="C49" i="5"/>
  <c r="C50" i="5" s="1"/>
  <c r="D14" i="5"/>
  <c r="D25" i="5"/>
  <c r="D26" i="5" l="1"/>
</calcChain>
</file>

<file path=xl/sharedStrings.xml><?xml version="1.0" encoding="utf-8"?>
<sst xmlns="http://schemas.openxmlformats.org/spreadsheetml/2006/main" count="145" uniqueCount="118">
  <si>
    <r>
      <rPr>
        <sz val="9"/>
        <rFont val="Arial"/>
        <family val="2"/>
      </rPr>
      <t>Нематериальные активы</t>
    </r>
  </si>
  <si>
    <r>
      <rPr>
        <sz val="9"/>
        <rFont val="Arial"/>
        <family val="2"/>
      </rPr>
      <t>Активы права пользования</t>
    </r>
  </si>
  <si>
    <r>
      <rPr>
        <sz val="9"/>
        <rFont val="Arial"/>
        <family val="2"/>
      </rPr>
      <t>НДС к возмещению, долгосрочная  часть</t>
    </r>
  </si>
  <si>
    <r>
      <rPr>
        <sz val="9"/>
        <rFont val="Arial"/>
        <family val="2"/>
      </rPr>
      <t>Запасы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</si>
  <si>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</si>
  <si>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Задолженность по субсидиям от Даму, краткосрочная  часть</t>
    </r>
  </si>
  <si>
    <r>
      <rPr>
        <sz val="9"/>
        <rFont val="Arial"/>
        <family val="2"/>
      </rPr>
      <t>Предоплата по KПH</t>
    </r>
  </si>
  <si>
    <r>
      <rPr>
        <sz val="9"/>
        <rFont val="Arial"/>
        <family val="2"/>
      </rPr>
      <t>НДС к возмещению</t>
    </r>
  </si>
  <si>
    <r>
      <rPr>
        <sz val="9"/>
        <rFont val="Arial"/>
        <family val="2"/>
      </rPr>
      <t>Предоплата по прочим налогам и другим платежам в бюджет</t>
    </r>
  </si>
  <si>
    <r>
      <rPr>
        <sz val="9"/>
        <rFont val="Arial"/>
        <family val="2"/>
      </rPr>
      <t>Прочие текущие активы</t>
    </r>
  </si>
  <si>
    <r>
      <rPr>
        <sz val="9"/>
        <rFont val="Arial"/>
        <family val="2"/>
      </rPr>
      <t>Дополнительно оплаченный капитал</t>
    </r>
  </si>
  <si>
    <r>
      <rPr>
        <sz val="9"/>
        <rFont val="Arial"/>
        <family val="2"/>
      </rPr>
      <t>Накопленный убыток</t>
    </r>
  </si>
  <si>
    <r>
      <rPr>
        <sz val="9"/>
        <rFont val="Arial"/>
        <family val="2"/>
      </rPr>
      <t>Доходы будущих периодов по субсидиям от Даму, долгосрочная часть</t>
    </r>
  </si>
  <si>
    <r>
      <rPr>
        <sz val="9"/>
        <rFont val="Arial"/>
        <family val="2"/>
      </rPr>
      <t>Обязательства  по аренде, долгосрочная часть</t>
    </r>
  </si>
  <si>
    <r>
      <rPr>
        <sz val="9"/>
        <rFont val="Arial"/>
        <family val="2"/>
      </rPr>
      <t>Обязательства  по аренде, текущая часть</t>
    </r>
  </si>
  <si>
    <r>
      <rPr>
        <sz val="9"/>
        <rFont val="Arial"/>
        <family val="2"/>
      </rPr>
      <t>Обязательства  по прочим налогам и другим платежам в бюджет</t>
    </r>
  </si>
  <si>
    <r>
      <rPr>
        <sz val="9"/>
        <rFont val="Arial"/>
        <family val="2"/>
      </rPr>
      <t>Прочие текущие обязательства</t>
    </r>
  </si>
  <si>
    <r>
      <rPr>
        <i/>
        <sz val="9"/>
        <rFont val="Arial"/>
        <family val="2"/>
      </rPr>
      <t>В тыс. тенге</t>
    </r>
  </si>
  <si>
    <r>
      <rPr>
        <sz val="9"/>
        <rFont val="Arial"/>
        <family val="2"/>
      </rPr>
      <t>2.    Выбытие денежных средств, всего (в том числе)</t>
    </r>
  </si>
  <si>
    <r>
      <rPr>
        <sz val="9"/>
        <rFont val="Arial"/>
        <family val="2"/>
      </rPr>
      <t>платежи поставщикам за товары и услуги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</si>
  <si>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</si>
  <si>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выплаты по заработной плате</t>
    </r>
  </si>
  <si>
    <t>ТОО "KAZWIND ENERGY"</t>
  </si>
  <si>
    <t xml:space="preserve">Прим. </t>
  </si>
  <si>
    <r>
      <rPr>
        <i/>
        <sz val="9"/>
        <color rgb="FF111111"/>
        <rFont val="Arial"/>
        <family val="2"/>
      </rPr>
      <t xml:space="preserve">В </t>
    </r>
    <r>
      <rPr>
        <i/>
        <sz val="9"/>
        <rFont val="Arial"/>
        <family val="2"/>
      </rPr>
      <t xml:space="preserve">тыс. тенге                                                                      </t>
    </r>
  </si>
  <si>
    <t xml:space="preserve">Кредиторская задолженность                                                           </t>
  </si>
  <si>
    <t xml:space="preserve">Займы полученные,  текущая часть                                                 </t>
  </si>
  <si>
    <t xml:space="preserve">Задолженность по облигациям,  долгосрочная часть                      </t>
  </si>
  <si>
    <r>
      <rPr>
        <sz val="9"/>
        <rFont val="Arial"/>
        <family val="2"/>
      </rPr>
      <t xml:space="preserve">Денежные средства </t>
    </r>
    <r>
      <rPr>
        <sz val="9"/>
        <color rgb="FF0C0C0C"/>
        <rFont val="Arial"/>
        <family val="2"/>
      </rPr>
      <t xml:space="preserve">и </t>
    </r>
    <r>
      <rPr>
        <sz val="9"/>
        <rFont val="Arial"/>
        <family val="2"/>
      </rPr>
      <t xml:space="preserve">их эквиваленты                                             </t>
    </r>
  </si>
  <si>
    <t xml:space="preserve">Дебиторская задолженность                                                           </t>
  </si>
  <si>
    <t xml:space="preserve">Авансы под долгосрочные активы                                             </t>
  </si>
  <si>
    <t>Долгосрочные активы</t>
  </si>
  <si>
    <t>ИТОГО ОБЯЗАТЕЛЬСТВА</t>
  </si>
  <si>
    <t>ИТОГО КАПИТАЛ И ОБЯЗАТЕЛЬСТВА</t>
  </si>
  <si>
    <t>Текущие активы</t>
  </si>
  <si>
    <t xml:space="preserve">Основные средства                                                                         </t>
  </si>
  <si>
    <t xml:space="preserve">Задолженность по субсидиям от Даму, долгосрочная часть </t>
  </si>
  <si>
    <t>Денежные средства, ограниченные в
использовании, долгосрочная часть</t>
  </si>
  <si>
    <t>-</t>
  </si>
  <si>
    <t>КАПИТАЛ</t>
  </si>
  <si>
    <t xml:space="preserve">Уставный капитал                                                                           </t>
  </si>
  <si>
    <t xml:space="preserve">Займы полученные, долгосрочная часть                                        </t>
  </si>
  <si>
    <t xml:space="preserve">Долгосрочные обязательства
</t>
  </si>
  <si>
    <t xml:space="preserve">
</t>
  </si>
  <si>
    <t>ОБЯЗАТЕЛЬСТВА</t>
  </si>
  <si>
    <t>Текущие обязательства</t>
  </si>
  <si>
    <t>2024 года</t>
  </si>
  <si>
    <t xml:space="preserve">ОПЕРАЦИОННАЯ  ДЕЯТЕЛЬНОСТЬ:
</t>
  </si>
  <si>
    <t>1.    Поступление денежных средств, всего ( в том числе)</t>
  </si>
  <si>
    <t>реализация товаров</t>
  </si>
  <si>
    <t>2.    Выбытие денежных средств, всего (в том числе)</t>
  </si>
  <si>
    <t>другие платежи в бюджет</t>
  </si>
  <si>
    <t>прочие выплаты</t>
  </si>
  <si>
    <t xml:space="preserve">выплата вознаграждения по займам
</t>
  </si>
  <si>
    <t xml:space="preserve">ИНВЕСТИЦИОННАЯ ДЕЯТЕЛЬНОСТЬ:
</t>
  </si>
  <si>
    <t>реализация основных средств</t>
  </si>
  <si>
    <t>прочие поступления</t>
  </si>
  <si>
    <t xml:space="preserve">погашение  займов, предоставленных другим организациям </t>
  </si>
  <si>
    <t>реализация нематериальных активов</t>
  </si>
  <si>
    <t>приобретение  основных средств</t>
  </si>
  <si>
    <t xml:space="preserve">ФИНАНСОВАЯ ДЕЯТЕЛЬНОСТЬ:
</t>
  </si>
  <si>
    <t>реализация финансовых активов</t>
  </si>
  <si>
    <t>Чистые денежные потоки от инвестиционной деятельности</t>
  </si>
  <si>
    <t>Чистые денежные потоки от операционной деятельности</t>
  </si>
  <si>
    <t>получение займов</t>
  </si>
  <si>
    <t>2. Выбытие денежных средств, всего (в том числе)</t>
  </si>
  <si>
    <t>погашение займов</t>
  </si>
  <si>
    <t>Курсовая разница по денежным средствам и их эквивалентам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</si>
  <si>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</si>
  <si>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</si>
  <si>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</si>
  <si>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</si>
  <si>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ПРОМЕЖУТОЧНЫЙ ОТЧЕТ ОБ ИЗМЕНЕНИЯХ В КАПИТАЛЕ</t>
  </si>
  <si>
    <t>ИТОГО</t>
  </si>
  <si>
    <t>В тыс. тенге</t>
  </si>
  <si>
    <t>Уставный капитал</t>
  </si>
  <si>
    <t>Прочий капитал</t>
  </si>
  <si>
    <r>
      <rPr>
        <b/>
        <sz val="9"/>
        <rFont val="Arial"/>
        <family val="2"/>
        <charset val="204"/>
      </rPr>
      <t>Накопленный
убыток</t>
    </r>
  </si>
  <si>
    <t>Прим.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</si>
  <si>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</si>
  <si>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</si>
  <si>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</si>
  <si>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Общие и административные расходы</t>
  </si>
  <si>
    <t>Доходы/(убытки) от курсовой разницы, нетто</t>
  </si>
  <si>
    <t>Прочие доходы/(расходы), нетто</t>
  </si>
  <si>
    <t>Операционная прибыль / (убыток)</t>
  </si>
  <si>
    <t>Доходы по финансированию</t>
  </si>
  <si>
    <t>Затраты по финансированию</t>
  </si>
  <si>
    <t>Прибыль / (убыток) до налогообложения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</si>
  <si>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</si>
  <si>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</si>
  <si>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</si>
  <si>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Расходы по корпоративному подоходному налогу</t>
  </si>
  <si>
    <r>
      <rPr>
        <b/>
        <sz val="9"/>
        <rFont val="Arial"/>
        <family val="2"/>
      </rPr>
      <t>31 декабря</t>
    </r>
  </si>
  <si>
    <r>
      <rPr>
        <b/>
        <sz val="9"/>
        <rFont val="Arial"/>
        <family val="2"/>
      </rPr>
      <t>(неаудировано)</t>
    </r>
  </si>
  <si>
    <t>АКТИВЫ</t>
  </si>
  <si>
    <t>ИТОГО АКТИВОВ</t>
  </si>
  <si>
    <t>‒</t>
  </si>
  <si>
    <t>Задолженность по облигациям,  краткосрочная часть</t>
  </si>
  <si>
    <t>ИТОГО КАПИТАЛ</t>
  </si>
  <si>
    <t xml:space="preserve">31 марта 2025 года
</t>
  </si>
  <si>
    <t>ПРОМЕЖУТОЧНЫЙ  ОТЧЕТ О ФИНАНСОВОМ ПОЛОЖЕНИИ
По состоянию на 31 марта 2025 года</t>
  </si>
  <si>
    <t xml:space="preserve"> 2025 года</t>
  </si>
  <si>
    <t>2025 года</t>
  </si>
  <si>
    <t xml:space="preserve">1 января 2024 года </t>
  </si>
  <si>
    <t>31 марта 2024 года</t>
  </si>
  <si>
    <t>1 января 2025 года</t>
  </si>
  <si>
    <t>Итого совокупная прибыль за год, закончившийся 31 марта 2025 года</t>
  </si>
  <si>
    <t>31 марта 2025 года</t>
  </si>
  <si>
    <t>ПРОМЕЖУТОЧНЫЙ  ОТЧЕТ О СОВОКУПНОМ ДОХОДЕ/(УБЫТКЕ)
За три месяца, закончившиеся  31 марта 2025 года</t>
  </si>
  <si>
    <t>1 квартал, закончившийся 31 марта</t>
  </si>
  <si>
    <t>ПРОМЕЖУТОЧНЫЙ  ОТЧЕТ О ДВИЖЕНИИ ДЕНЕЖНЫХ СРЕДСТВ
За три месяца, закончившиеся  31 марта 2025 года</t>
  </si>
  <si>
    <t>За три месяца, закончившиеся  31 марта 2025 года</t>
  </si>
  <si>
    <t>Чистая прибыль за 3 месяца, закончившихся 31 марта 2024 года</t>
  </si>
  <si>
    <t>Чистый убыток за 3 месяца, закончившихся 31 марта 2025 года</t>
  </si>
  <si>
    <t>Итого совокупный убыток за 3 месяца, закончившихся 31 марта 2024 года</t>
  </si>
  <si>
    <t xml:space="preserve">Директор </t>
  </si>
  <si>
    <t>Исаханов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</si>
</sst>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);\(#,##0\)"/>
    <numFmt numFmtId="165" formatCode="_-* #,##0.0_-;\-* #,##0.0_-;_-* &quot;-&quot;??_-;_-@_-"/>
    <numFmt numFmtId="166" formatCode="_-* #,##0_-;\-* #,##0_-;_-* &quot;-&quot;??_-;_-@_-"/>
    <numFmt numFmtId="167" formatCode="\-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name val="Arial"/>
      <family val="2"/>
      <charset val="204"/>
    </font>
    <font>
      <i/>
      <sz val="9"/>
      <color rgb="FF11111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b/>
      <sz val="9"/>
      <name val="Arial"/>
      <family val="2"/>
    </font>
    <font>
      <i/>
      <sz val="9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rgb="FF000000"/>
      <name val="Arial"/>
      <family val="2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131313"/>
      </top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2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right" vertical="top" wrapText="1" indent="5"/>
    </xf>
    <xf numFmtId="0" fontId="16" fillId="0" borderId="6" xfId="0" applyFont="1" applyFill="1" applyBorder="1" applyAlignment="1">
      <alignment horizontal="right" vertical="top" wrapText="1" indent="1"/>
    </xf>
    <xf numFmtId="0" fontId="3" fillId="0" borderId="6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3" fontId="12" fillId="0" borderId="0" xfId="0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right" vertical="top" wrapText="1" indent="1"/>
    </xf>
    <xf numFmtId="0" fontId="16" fillId="0" borderId="1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/>
    </xf>
    <xf numFmtId="0" fontId="12" fillId="0" borderId="0" xfId="2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 wrapText="1"/>
    </xf>
    <xf numFmtId="0" fontId="12" fillId="0" borderId="2" xfId="2" applyFill="1" applyBorder="1" applyAlignment="1">
      <alignment horizontal="left" vertical="center" wrapText="1"/>
    </xf>
    <xf numFmtId="0" fontId="16" fillId="0" borderId="2" xfId="2" applyFont="1" applyFill="1" applyBorder="1" applyAlignment="1">
      <alignment horizontal="right" vertical="top" wrapText="1" indent="1"/>
    </xf>
    <xf numFmtId="0" fontId="13" fillId="0" borderId="3" xfId="2" applyFont="1" applyFill="1" applyBorder="1" applyAlignment="1">
      <alignment horizontal="left" vertical="top" wrapText="1"/>
    </xf>
    <xf numFmtId="0" fontId="16" fillId="0" borderId="3" xfId="2" applyFont="1" applyFill="1" applyBorder="1" applyAlignment="1">
      <alignment horizontal="right" vertical="top" wrapText="1" indent="3"/>
    </xf>
    <xf numFmtId="0" fontId="16" fillId="0" borderId="4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top" wrapText="1"/>
    </xf>
    <xf numFmtId="0" fontId="12" fillId="0" borderId="4" xfId="2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top" wrapText="1"/>
    </xf>
    <xf numFmtId="0" fontId="12" fillId="0" borderId="0" xfId="2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top" wrapText="1"/>
    </xf>
    <xf numFmtId="3" fontId="7" fillId="0" borderId="0" xfId="2" applyNumberFormat="1" applyFont="1" applyFill="1" applyBorder="1" applyAlignment="1">
      <alignment horizontal="center" vertical="top" shrinkToFit="1"/>
    </xf>
    <xf numFmtId="0" fontId="14" fillId="0" borderId="0" xfId="2" applyFont="1" applyFill="1" applyBorder="1" applyAlignment="1">
      <alignment horizontal="center" vertical="top" wrapText="1"/>
    </xf>
    <xf numFmtId="0" fontId="16" fillId="0" borderId="2" xfId="2" applyFont="1" applyFill="1" applyBorder="1" applyAlignment="1">
      <alignment horizontal="left" vertical="top" wrapText="1"/>
    </xf>
    <xf numFmtId="0" fontId="14" fillId="0" borderId="2" xfId="2" applyFont="1" applyFill="1" applyBorder="1" applyAlignment="1">
      <alignment horizontal="center" vertical="top" wrapText="1"/>
    </xf>
    <xf numFmtId="3" fontId="7" fillId="0" borderId="2" xfId="2" applyNumberFormat="1" applyFont="1" applyFill="1" applyBorder="1" applyAlignment="1">
      <alignment horizontal="center" vertical="top" shrinkToFit="1"/>
    </xf>
    <xf numFmtId="1" fontId="7" fillId="0" borderId="0" xfId="2" applyNumberFormat="1" applyFont="1" applyFill="1" applyBorder="1" applyAlignment="1">
      <alignment horizontal="center" vertical="top" shrinkToFit="1"/>
    </xf>
    <xf numFmtId="0" fontId="2" fillId="0" borderId="2" xfId="2" applyFont="1" applyFill="1" applyBorder="1" applyAlignment="1">
      <alignment horizontal="left" vertical="top" wrapText="1"/>
    </xf>
    <xf numFmtId="0" fontId="15" fillId="0" borderId="2" xfId="2" applyFont="1" applyFill="1" applyBorder="1" applyAlignment="1">
      <alignment horizontal="center" vertical="top" wrapText="1"/>
    </xf>
    <xf numFmtId="3" fontId="7" fillId="0" borderId="2" xfId="2" applyNumberFormat="1" applyFont="1" applyFill="1" applyBorder="1" applyAlignment="1">
      <alignment horizontal="center" shrinkToFit="1"/>
    </xf>
    <xf numFmtId="0" fontId="16" fillId="0" borderId="0" xfId="2" applyFont="1" applyFill="1" applyBorder="1" applyAlignment="1">
      <alignment vertical="top" wrapText="1"/>
    </xf>
    <xf numFmtId="0" fontId="12" fillId="0" borderId="0" xfId="2" applyFill="1" applyBorder="1" applyAlignment="1">
      <alignment horizontal="center" vertical="top" wrapText="1"/>
    </xf>
    <xf numFmtId="0" fontId="2" fillId="0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 wrapText="1"/>
    </xf>
    <xf numFmtId="3" fontId="12" fillId="0" borderId="0" xfId="2" applyNumberFormat="1" applyFill="1" applyBorder="1" applyAlignment="1">
      <alignment horizontal="left" vertical="top"/>
    </xf>
    <xf numFmtId="43" fontId="7" fillId="0" borderId="0" xfId="0" applyNumberFormat="1" applyFont="1" applyFill="1" applyBorder="1" applyAlignment="1">
      <alignment vertical="top" shrinkToFit="1"/>
    </xf>
    <xf numFmtId="3" fontId="7" fillId="0" borderId="0" xfId="0" applyNumberFormat="1" applyFont="1" applyFill="1" applyBorder="1" applyAlignment="1">
      <alignment vertical="top" shrinkToFit="1"/>
    </xf>
    <xf numFmtId="164" fontId="7" fillId="0" borderId="0" xfId="0" applyNumberFormat="1" applyFont="1" applyFill="1" applyBorder="1" applyAlignment="1">
      <alignment shrinkToFit="1"/>
    </xf>
    <xf numFmtId="43" fontId="7" fillId="0" borderId="6" xfId="0" applyNumberFormat="1" applyFont="1" applyFill="1" applyBorder="1" applyAlignment="1">
      <alignment vertical="top" shrinkToFit="1"/>
    </xf>
    <xf numFmtId="0" fontId="12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vertical="top" shrinkToFit="1"/>
    </xf>
    <xf numFmtId="43" fontId="17" fillId="0" borderId="0" xfId="0" applyNumberFormat="1" applyFont="1" applyFill="1" applyBorder="1" applyAlignment="1">
      <alignment vertical="top" shrinkToFit="1"/>
    </xf>
    <xf numFmtId="43" fontId="17" fillId="0" borderId="6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center" vertical="top" wrapText="1"/>
    </xf>
    <xf numFmtId="3" fontId="7" fillId="0" borderId="6" xfId="2" applyNumberFormat="1" applyFont="1" applyFill="1" applyBorder="1" applyAlignment="1">
      <alignment horizontal="center" vertical="top" shrinkToFit="1"/>
    </xf>
    <xf numFmtId="1" fontId="7" fillId="0" borderId="6" xfId="2" applyNumberFormat="1" applyFont="1" applyFill="1" applyBorder="1" applyAlignment="1">
      <alignment horizontal="center" vertical="top" shrinkToFit="1"/>
    </xf>
    <xf numFmtId="0" fontId="12" fillId="0" borderId="7" xfId="2" applyFill="1" applyBorder="1" applyAlignment="1">
      <alignment horizontal="left" vertical="center" wrapText="1"/>
    </xf>
    <xf numFmtId="0" fontId="15" fillId="0" borderId="7" xfId="2" applyFont="1" applyFill="1" applyBorder="1" applyAlignment="1">
      <alignment horizontal="center" vertical="center" wrapText="1"/>
    </xf>
    <xf numFmtId="3" fontId="7" fillId="0" borderId="7" xfId="2" applyNumberFormat="1" applyFont="1" applyFill="1" applyBorder="1" applyAlignment="1">
      <alignment horizontal="center" vertical="top" shrinkToFit="1"/>
    </xf>
    <xf numFmtId="0" fontId="16" fillId="0" borderId="7" xfId="2" applyFont="1" applyFill="1" applyBorder="1" applyAlignment="1">
      <alignment horizontal="left" vertical="top" wrapText="1"/>
    </xf>
    <xf numFmtId="0" fontId="14" fillId="0" borderId="7" xfId="2" applyFont="1" applyFill="1" applyBorder="1" applyAlignment="1">
      <alignment horizontal="center" vertical="top" wrapText="1"/>
    </xf>
    <xf numFmtId="3" fontId="15" fillId="0" borderId="7" xfId="2" applyNumberFormat="1" applyFont="1" applyFill="1" applyBorder="1" applyAlignment="1">
      <alignment horizontal="center" vertical="top" shrinkToFit="1"/>
    </xf>
    <xf numFmtId="164" fontId="7" fillId="0" borderId="6" xfId="2" applyNumberFormat="1" applyFont="1" applyFill="1" applyBorder="1" applyAlignment="1">
      <alignment horizontal="center" vertical="top" shrinkToFit="1"/>
    </xf>
    <xf numFmtId="0" fontId="9" fillId="0" borderId="0" xfId="2" applyFont="1" applyFill="1" applyBorder="1" applyAlignment="1">
      <alignment horizontal="left" vertical="top" wrapText="1" indent="1"/>
    </xf>
    <xf numFmtId="0" fontId="14" fillId="0" borderId="0" xfId="2" applyFont="1" applyFill="1" applyBorder="1" applyAlignment="1">
      <alignment horizontal="left" vertical="top" wrapText="1" indent="1"/>
    </xf>
    <xf numFmtId="0" fontId="14" fillId="0" borderId="6" xfId="2" applyFont="1" applyFill="1" applyBorder="1" applyAlignment="1">
      <alignment vertical="top" wrapText="1"/>
    </xf>
    <xf numFmtId="0" fontId="14" fillId="0" borderId="6" xfId="2" applyFont="1" applyFill="1" applyBorder="1" applyAlignment="1">
      <alignment horizontal="left" vertical="top" wrapText="1" indent="1"/>
    </xf>
    <xf numFmtId="0" fontId="12" fillId="0" borderId="7" xfId="2" applyFont="1" applyFill="1" applyBorder="1" applyAlignment="1">
      <alignment horizontal="left" wrapText="1"/>
    </xf>
    <xf numFmtId="0" fontId="16" fillId="0" borderId="7" xfId="2" applyFont="1" applyFill="1" applyBorder="1" applyAlignment="1">
      <alignment vertical="top" wrapText="1"/>
    </xf>
    <xf numFmtId="0" fontId="16" fillId="0" borderId="7" xfId="2" applyFont="1" applyFill="1" applyBorder="1" applyAlignment="1">
      <alignment horizontal="left" vertical="top" wrapText="1" indent="1"/>
    </xf>
    <xf numFmtId="0" fontId="13" fillId="0" borderId="6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 indent="1"/>
    </xf>
    <xf numFmtId="0" fontId="16" fillId="0" borderId="7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/>
    </xf>
    <xf numFmtId="3" fontId="6" fillId="0" borderId="7" xfId="0" applyNumberFormat="1" applyFont="1" applyFill="1" applyBorder="1" applyAlignment="1">
      <alignment vertical="top" shrinkToFit="1"/>
    </xf>
    <xf numFmtId="0" fontId="3" fillId="0" borderId="7" xfId="0" applyFont="1" applyFill="1" applyBorder="1" applyAlignment="1">
      <alignment horizontal="left" vertical="top" wrapText="1" indent="1"/>
    </xf>
    <xf numFmtId="0" fontId="17" fillId="0" borderId="7" xfId="0" applyFont="1" applyBorder="1" applyAlignment="1">
      <alignment vertical="center" wrapText="1"/>
    </xf>
    <xf numFmtId="166" fontId="17" fillId="0" borderId="7" xfId="0" applyNumberFormat="1" applyFont="1" applyBorder="1" applyAlignment="1">
      <alignment horizontal="right" vertical="center"/>
    </xf>
    <xf numFmtId="164" fontId="17" fillId="0" borderId="6" xfId="2" applyNumberFormat="1" applyFont="1" applyFill="1" applyBorder="1" applyAlignment="1">
      <alignment horizontal="right" vertical="top" shrinkToFit="1"/>
    </xf>
    <xf numFmtId="166" fontId="17" fillId="0" borderId="0" xfId="4" applyNumberFormat="1" applyFont="1" applyAlignment="1">
      <alignment horizontal="right" vertical="center" wrapText="1"/>
    </xf>
    <xf numFmtId="166" fontId="17" fillId="0" borderId="7" xfId="0" applyNumberFormat="1" applyFont="1" applyBorder="1" applyAlignment="1">
      <alignment horizontal="right" vertical="center" wrapText="1"/>
    </xf>
    <xf numFmtId="164" fontId="17" fillId="0" borderId="0" xfId="2" applyNumberFormat="1" applyFont="1" applyFill="1" applyBorder="1" applyAlignment="1">
      <alignment horizontal="right" vertical="top" shrinkToFit="1"/>
    </xf>
    <xf numFmtId="164" fontId="15" fillId="0" borderId="6" xfId="2" applyNumberFormat="1" applyFont="1" applyFill="1" applyBorder="1" applyAlignment="1">
      <alignment horizontal="right" vertical="top" shrinkToFit="1"/>
    </xf>
    <xf numFmtId="165" fontId="15" fillId="0" borderId="0" xfId="4" applyNumberFormat="1" applyFont="1" applyAlignment="1">
      <alignment horizontal="right" vertical="center" wrapText="1"/>
    </xf>
    <xf numFmtId="164" fontId="15" fillId="0" borderId="0" xfId="2" applyNumberFormat="1" applyFont="1" applyFill="1" applyBorder="1" applyAlignment="1">
      <alignment horizontal="right" vertical="top" shrinkToFit="1"/>
    </xf>
    <xf numFmtId="166" fontId="15" fillId="0" borderId="0" xfId="4" applyNumberFormat="1" applyFont="1" applyAlignment="1">
      <alignment horizontal="right" vertical="center" wrapText="1"/>
    </xf>
    <xf numFmtId="166" fontId="15" fillId="0" borderId="7" xfId="0" applyNumberFormat="1" applyFont="1" applyBorder="1" applyAlignment="1">
      <alignment horizontal="right" vertical="center" wrapText="1"/>
    </xf>
    <xf numFmtId="166" fontId="17" fillId="0" borderId="6" xfId="4" applyNumberFormat="1" applyFont="1" applyBorder="1" applyAlignment="1">
      <alignment horizontal="right" vertical="center" wrapText="1"/>
    </xf>
    <xf numFmtId="166" fontId="17" fillId="0" borderId="0" xfId="4" applyNumberFormat="1" applyFont="1" applyBorder="1" applyAlignment="1">
      <alignment horizontal="right" vertical="center" wrapText="1"/>
    </xf>
    <xf numFmtId="166" fontId="17" fillId="0" borderId="6" xfId="0" applyNumberFormat="1" applyFont="1" applyBorder="1" applyAlignment="1">
      <alignment horizontal="right" vertical="center" wrapText="1"/>
    </xf>
    <xf numFmtId="166" fontId="17" fillId="0" borderId="7" xfId="4" applyNumberFormat="1" applyFont="1" applyBorder="1" applyAlignment="1">
      <alignment horizontal="right" vertical="center" wrapText="1"/>
    </xf>
    <xf numFmtId="166" fontId="0" fillId="0" borderId="0" xfId="0" applyNumberFormat="1" applyFill="1" applyBorder="1" applyAlignment="1">
      <alignment horizontal="left" vertical="top"/>
    </xf>
    <xf numFmtId="166" fontId="15" fillId="0" borderId="6" xfId="4" applyNumberFormat="1" applyFont="1" applyBorder="1" applyAlignment="1">
      <alignment horizontal="right" vertical="center" wrapText="1"/>
    </xf>
    <xf numFmtId="166" fontId="7" fillId="0" borderId="7" xfId="4" applyNumberFormat="1" applyFont="1" applyFill="1" applyBorder="1" applyAlignment="1">
      <alignment vertical="top" shrinkToFit="1"/>
    </xf>
    <xf numFmtId="166" fontId="15" fillId="0" borderId="0" xfId="4" applyNumberFormat="1" applyFont="1" applyBorder="1" applyAlignment="1">
      <alignment horizontal="right" vertical="center" wrapText="1"/>
    </xf>
    <xf numFmtId="166" fontId="15" fillId="0" borderId="6" xfId="0" applyNumberFormat="1" applyFont="1" applyBorder="1" applyAlignment="1">
      <alignment horizontal="right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166" fontId="15" fillId="0" borderId="7" xfId="4" applyNumberFormat="1" applyFont="1" applyBorder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top" wrapText="1" indent="1"/>
    </xf>
    <xf numFmtId="0" fontId="20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166" fontId="15" fillId="0" borderId="0" xfId="4" applyNumberFormat="1" applyFont="1" applyBorder="1" applyAlignment="1">
      <alignment horizontal="right" vertical="center" wrapText="1"/>
    </xf>
    <xf numFmtId="166" fontId="15" fillId="0" borderId="6" xfId="4" applyNumberFormat="1" applyFont="1" applyBorder="1" applyAlignment="1">
      <alignment horizontal="right" vertical="center" wrapText="1"/>
    </xf>
    <xf numFmtId="166" fontId="12" fillId="0" borderId="0" xfId="2" applyNumberFormat="1" applyFill="1" applyBorder="1" applyAlignment="1">
      <alignment horizontal="left" vertical="top"/>
    </xf>
    <xf numFmtId="0" fontId="15" fillId="0" borderId="0" xfId="0" applyFont="1" applyBorder="1" applyAlignment="1">
      <alignment vertical="center" wrapText="1"/>
    </xf>
    <xf numFmtId="166" fontId="15" fillId="0" borderId="0" xfId="4" applyNumberFormat="1" applyFont="1" applyBorder="1" applyAlignment="1">
      <alignment vertical="center" wrapText="1"/>
    </xf>
    <xf numFmtId="164" fontId="12" fillId="0" borderId="0" xfId="2" applyNumberFormat="1" applyFill="1" applyBorder="1" applyAlignment="1">
      <alignment horizontal="left" vertical="top"/>
    </xf>
    <xf numFmtId="166" fontId="17" fillId="0" borderId="0" xfId="4" applyNumberFormat="1" applyFont="1" applyFill="1" applyAlignment="1">
      <alignment horizontal="right" vertical="center"/>
    </xf>
    <xf numFmtId="166" fontId="17" fillId="0" borderId="6" xfId="4" applyNumberFormat="1" applyFont="1" applyFill="1" applyBorder="1" applyAlignment="1">
      <alignment horizontal="right" vertical="center"/>
    </xf>
    <xf numFmtId="166" fontId="17" fillId="0" borderId="0" xfId="4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66" fontId="17" fillId="0" borderId="7" xfId="4" applyNumberFormat="1" applyFont="1" applyFill="1" applyBorder="1" applyAlignment="1">
      <alignment horizontal="right" vertical="center"/>
    </xf>
    <xf numFmtId="166" fontId="17" fillId="0" borderId="7" xfId="0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center" vertical="top" shrinkToFit="1"/>
    </xf>
    <xf numFmtId="3" fontId="6" fillId="0" borderId="8" xfId="2" applyNumberFormat="1" applyFont="1" applyFill="1" applyBorder="1" applyAlignment="1">
      <alignment horizontal="center" vertical="top" shrinkToFit="1"/>
    </xf>
    <xf numFmtId="166" fontId="17" fillId="0" borderId="0" xfId="0" applyNumberFormat="1" applyFont="1" applyFill="1" applyAlignment="1">
      <alignment horizontal="right" vertical="center"/>
    </xf>
    <xf numFmtId="0" fontId="17" fillId="0" borderId="6" xfId="0" applyFont="1" applyFill="1" applyBorder="1" applyAlignment="1">
      <alignment horizontal="right" vertical="center" wrapText="1"/>
    </xf>
    <xf numFmtId="166" fontId="17" fillId="0" borderId="0" xfId="4" applyNumberFormat="1" applyFont="1" applyFill="1" applyAlignment="1">
      <alignment horizontal="right" vertical="center" wrapText="1"/>
    </xf>
    <xf numFmtId="166" fontId="17" fillId="0" borderId="7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166" fontId="17" fillId="0" borderId="6" xfId="4" applyNumberFormat="1" applyFont="1" applyBorder="1" applyAlignment="1">
      <alignment horizontal="right" vertical="center" wrapText="1"/>
    </xf>
    <xf numFmtId="164" fontId="17" fillId="0" borderId="0" xfId="2" applyNumberFormat="1" applyFont="1" applyFill="1" applyBorder="1" applyAlignment="1">
      <alignment horizontal="right" vertical="center" shrinkToFit="1"/>
    </xf>
    <xf numFmtId="0" fontId="17" fillId="0" borderId="6" xfId="0" applyFont="1" applyBorder="1" applyAlignment="1">
      <alignment vertical="center" wrapText="1"/>
    </xf>
    <xf numFmtId="167" fontId="15" fillId="0" borderId="6" xfId="0" applyNumberFormat="1" applyFont="1" applyBorder="1" applyAlignment="1">
      <alignment horizontal="right" vertical="center" wrapText="1"/>
    </xf>
    <xf numFmtId="164" fontId="17" fillId="0" borderId="7" xfId="2" applyNumberFormat="1" applyFont="1" applyFill="1" applyBorder="1" applyAlignment="1">
      <alignment horizontal="right" vertical="center" shrinkToFit="1"/>
    </xf>
    <xf numFmtId="0" fontId="15" fillId="0" borderId="5" xfId="0" applyFont="1" applyBorder="1" applyAlignment="1">
      <alignment horizontal="center" vertical="center" wrapText="1"/>
    </xf>
    <xf numFmtId="0" fontId="12" fillId="0" borderId="1" xfId="2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right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top" wrapText="1"/>
    </xf>
    <xf numFmtId="166" fontId="15" fillId="0" borderId="5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164" fontId="15" fillId="0" borderId="5" xfId="2" applyNumberFormat="1" applyFont="1" applyFill="1" applyBorder="1" applyAlignment="1">
      <alignment horizontal="right" vertical="center" shrinkToFit="1"/>
    </xf>
    <xf numFmtId="164" fontId="15" fillId="0" borderId="0" xfId="2" applyNumberFormat="1" applyFont="1" applyFill="1" applyBorder="1" applyAlignment="1">
      <alignment horizontal="right" vertical="center" shrinkToFit="1"/>
    </xf>
    <xf numFmtId="164" fontId="15" fillId="0" borderId="6" xfId="2" applyNumberFormat="1" applyFont="1" applyFill="1" applyBorder="1" applyAlignment="1">
      <alignment horizontal="right" vertical="center" shrinkToFit="1"/>
    </xf>
    <xf numFmtId="166" fontId="15" fillId="0" borderId="5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 6 2" xfId="1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33" workbookViewId="0">
      <selection activeCell="A52" sqref="A52:C53"/>
    </sheetView>
  </sheetViews>
  <sheetFormatPr defaultColWidth="9.35546875" defaultRowHeight="13.15" x14ac:dyDescent="0.4"/>
  <cols>
    <col min="1" max="1" width="68.640625" style="38" customWidth="1"/>
    <col min="2" max="2" width="13" style="38" customWidth="1"/>
    <col min="3" max="3" width="24.5" style="38" customWidth="1"/>
    <col min="4" max="4" width="20.140625" style="38" customWidth="1"/>
    <col min="5" max="5" width="9.35546875" style="38"/>
    <col min="6" max="6" width="9.85546875" style="38" bestFit="1" customWidth="1"/>
    <col min="7" max="8" width="10.140625" style="38" bestFit="1" customWidth="1"/>
    <col min="9" max="16384" width="9.35546875" style="38"/>
  </cols>
  <sheetData>
    <row r="1" spans="1:4" x14ac:dyDescent="0.4">
      <c r="A1" s="36" t="s">
        <v>22</v>
      </c>
      <c r="B1" s="37"/>
    </row>
    <row r="2" spans="1:4" ht="25.5" customHeight="1" x14ac:dyDescent="0.4">
      <c r="A2" s="65" t="s">
        <v>101</v>
      </c>
      <c r="B2" s="39"/>
      <c r="C2" s="168"/>
      <c r="D2" s="168"/>
    </row>
    <row r="3" spans="1:4" ht="22.5" customHeight="1" x14ac:dyDescent="0.4">
      <c r="A3" s="40"/>
      <c r="B3" s="169" t="s">
        <v>23</v>
      </c>
      <c r="C3" s="66" t="s">
        <v>100</v>
      </c>
      <c r="D3" s="41" t="s">
        <v>93</v>
      </c>
    </row>
    <row r="4" spans="1:4" ht="12.75" customHeight="1" x14ac:dyDescent="0.4">
      <c r="A4" s="42" t="s">
        <v>24</v>
      </c>
      <c r="B4" s="170"/>
      <c r="C4" s="43" t="s">
        <v>94</v>
      </c>
      <c r="D4" s="138" t="s">
        <v>46</v>
      </c>
    </row>
    <row r="5" spans="1:4" ht="20.100000000000001" customHeight="1" x14ac:dyDescent="0.4">
      <c r="A5" s="44" t="s">
        <v>95</v>
      </c>
      <c r="B5" s="45"/>
      <c r="C5" s="46"/>
      <c r="D5" s="46"/>
    </row>
    <row r="6" spans="1:4" ht="20.100000000000001" customHeight="1" x14ac:dyDescent="0.4">
      <c r="A6" s="47" t="s">
        <v>31</v>
      </c>
      <c r="B6" s="48"/>
      <c r="C6" s="49"/>
      <c r="D6" s="49"/>
    </row>
    <row r="7" spans="1:4" ht="17.25" customHeight="1" x14ac:dyDescent="0.4">
      <c r="A7" s="50" t="s">
        <v>35</v>
      </c>
      <c r="B7" s="51">
        <v>5</v>
      </c>
      <c r="C7" s="147">
        <v>19897032</v>
      </c>
      <c r="D7" s="52">
        <v>20161066</v>
      </c>
    </row>
    <row r="8" spans="1:4" ht="12.75" customHeight="1" x14ac:dyDescent="0.4">
      <c r="A8" s="48" t="s">
        <v>0</v>
      </c>
      <c r="B8" s="53"/>
      <c r="C8" s="147">
        <v>2639</v>
      </c>
      <c r="D8" s="52">
        <v>3056</v>
      </c>
    </row>
    <row r="9" spans="1:4" ht="12.75" customHeight="1" x14ac:dyDescent="0.4">
      <c r="A9" s="50" t="s">
        <v>30</v>
      </c>
      <c r="B9" s="53">
        <v>6</v>
      </c>
      <c r="C9" s="147">
        <v>229320</v>
      </c>
      <c r="D9" s="52">
        <v>229450</v>
      </c>
    </row>
    <row r="10" spans="1:4" ht="12.75" customHeight="1" x14ac:dyDescent="0.4">
      <c r="A10" s="48" t="s">
        <v>1</v>
      </c>
      <c r="B10" s="53"/>
      <c r="C10" s="147">
        <v>2731</v>
      </c>
      <c r="D10" s="52">
        <v>2747</v>
      </c>
    </row>
    <row r="11" spans="1:4" ht="18.75" customHeight="1" x14ac:dyDescent="0.4">
      <c r="A11" s="50" t="s">
        <v>36</v>
      </c>
      <c r="B11" s="51"/>
      <c r="C11" s="147">
        <v>888296</v>
      </c>
      <c r="D11" s="52">
        <v>823839</v>
      </c>
    </row>
    <row r="12" spans="1:4" ht="23.25" customHeight="1" x14ac:dyDescent="0.4">
      <c r="A12" s="50" t="s">
        <v>37</v>
      </c>
      <c r="B12" s="51">
        <v>7</v>
      </c>
      <c r="C12" s="147">
        <v>2374168</v>
      </c>
      <c r="D12" s="52">
        <v>2214679</v>
      </c>
    </row>
    <row r="13" spans="1:4" ht="12.75" customHeight="1" x14ac:dyDescent="0.4">
      <c r="A13" s="84" t="s">
        <v>2</v>
      </c>
      <c r="B13" s="85"/>
      <c r="C13" s="148">
        <v>182126</v>
      </c>
      <c r="D13" s="86">
        <v>363323</v>
      </c>
    </row>
    <row r="14" spans="1:4" ht="20.100000000000001" customHeight="1" x14ac:dyDescent="0.4">
      <c r="A14" s="47"/>
      <c r="B14" s="53"/>
      <c r="C14" s="149">
        <f>SUM(C7:C13)</f>
        <v>23576312</v>
      </c>
      <c r="D14" s="52">
        <f>SUM(D7:D13)</f>
        <v>23798160</v>
      </c>
    </row>
    <row r="15" spans="1:4" ht="20.100000000000001" customHeight="1" x14ac:dyDescent="0.4">
      <c r="A15" s="47" t="s">
        <v>34</v>
      </c>
      <c r="B15" s="53"/>
      <c r="C15" s="150"/>
      <c r="D15" s="52"/>
    </row>
    <row r="16" spans="1:4" ht="12.75" customHeight="1" x14ac:dyDescent="0.4">
      <c r="A16" s="48" t="s">
        <v>3</v>
      </c>
      <c r="B16" s="53"/>
      <c r="C16" s="147">
        <v>5855</v>
      </c>
      <c r="D16" s="52">
        <v>6242</v>
      </c>
    </row>
    <row r="17" spans="1:8" ht="12.75" customHeight="1" x14ac:dyDescent="0.4">
      <c r="A17" s="48" t="s">
        <v>4</v>
      </c>
      <c r="B17" s="53"/>
      <c r="C17" s="147">
        <v>3134</v>
      </c>
      <c r="D17" s="52">
        <v>7968</v>
      </c>
    </row>
    <row r="18" spans="1:8" ht="12.75" customHeight="1" x14ac:dyDescent="0.4">
      <c r="A18" s="50" t="s">
        <v>29</v>
      </c>
      <c r="B18" s="53">
        <v>8</v>
      </c>
      <c r="C18" s="147">
        <v>957278</v>
      </c>
      <c r="D18" s="52">
        <v>753031</v>
      </c>
    </row>
    <row r="19" spans="1:8" ht="12.75" customHeight="1" x14ac:dyDescent="0.4">
      <c r="A19" s="48" t="s">
        <v>5</v>
      </c>
      <c r="B19" s="53"/>
      <c r="C19" s="147">
        <v>472500</v>
      </c>
      <c r="D19" s="52">
        <v>472500</v>
      </c>
    </row>
    <row r="20" spans="1:8" ht="12.75" customHeight="1" x14ac:dyDescent="0.4">
      <c r="A20" s="48" t="s">
        <v>6</v>
      </c>
      <c r="B20" s="53"/>
      <c r="C20" s="147" t="s">
        <v>38</v>
      </c>
      <c r="D20" s="52" t="s">
        <v>38</v>
      </c>
    </row>
    <row r="21" spans="1:8" ht="12.75" customHeight="1" x14ac:dyDescent="0.4">
      <c r="A21" s="48" t="s">
        <v>7</v>
      </c>
      <c r="B21" s="53"/>
      <c r="C21" s="147">
        <v>419793</v>
      </c>
      <c r="D21" s="52">
        <v>370960</v>
      </c>
    </row>
    <row r="22" spans="1:8" ht="19.5" customHeight="1" x14ac:dyDescent="0.4">
      <c r="A22" s="48" t="s">
        <v>8</v>
      </c>
      <c r="B22" s="53"/>
      <c r="C22" s="147">
        <v>49112</v>
      </c>
      <c r="D22" s="52">
        <v>44827</v>
      </c>
    </row>
    <row r="23" spans="1:8" ht="12.75" customHeight="1" x14ac:dyDescent="0.4">
      <c r="A23" s="50" t="s">
        <v>28</v>
      </c>
      <c r="B23" s="53">
        <v>9</v>
      </c>
      <c r="C23" s="147">
        <v>420278</v>
      </c>
      <c r="D23" s="52">
        <v>953658</v>
      </c>
    </row>
    <row r="24" spans="1:8" ht="12.75" customHeight="1" x14ac:dyDescent="0.4">
      <c r="A24" s="84" t="s">
        <v>9</v>
      </c>
      <c r="B24" s="85"/>
      <c r="C24" s="148">
        <v>79182</v>
      </c>
      <c r="D24" s="52">
        <v>8421</v>
      </c>
    </row>
    <row r="25" spans="1:8" ht="12.75" customHeight="1" x14ac:dyDescent="0.4">
      <c r="A25" s="88"/>
      <c r="B25" s="89"/>
      <c r="C25" s="151">
        <f>SUM(C16:C24)</f>
        <v>2407132</v>
      </c>
      <c r="D25" s="90">
        <f>SUM(D16:D24)</f>
        <v>2617607</v>
      </c>
    </row>
    <row r="26" spans="1:8" ht="12.75" customHeight="1" x14ac:dyDescent="0.4">
      <c r="A26" s="91" t="s">
        <v>96</v>
      </c>
      <c r="B26" s="92"/>
      <c r="C26" s="152">
        <f>C25+C14</f>
        <v>25983444</v>
      </c>
      <c r="D26" s="93">
        <f>D25+D14</f>
        <v>26415767</v>
      </c>
      <c r="H26" s="67"/>
    </row>
    <row r="27" spans="1:8" ht="12.75" customHeight="1" x14ac:dyDescent="0.4">
      <c r="B27" s="53"/>
      <c r="C27" s="153"/>
      <c r="D27" s="52"/>
    </row>
    <row r="28" spans="1:8" ht="12.75" customHeight="1" x14ac:dyDescent="0.4">
      <c r="A28" s="54" t="s">
        <v>39</v>
      </c>
      <c r="B28" s="55"/>
      <c r="C28" s="154"/>
      <c r="D28" s="56"/>
    </row>
    <row r="29" spans="1:8" ht="14.25" customHeight="1" x14ac:dyDescent="0.35">
      <c r="A29" s="58" t="s">
        <v>40</v>
      </c>
      <c r="B29" s="59">
        <v>10</v>
      </c>
      <c r="C29" s="147">
        <v>6404948</v>
      </c>
      <c r="D29" s="60">
        <v>6404948</v>
      </c>
    </row>
    <row r="30" spans="1:8" ht="12.75" customHeight="1" x14ac:dyDescent="0.4">
      <c r="A30" s="48" t="s">
        <v>10</v>
      </c>
      <c r="B30" s="53"/>
      <c r="C30" s="147">
        <v>1080333</v>
      </c>
      <c r="D30" s="52">
        <v>1080333</v>
      </c>
    </row>
    <row r="31" spans="1:8" ht="12.75" customHeight="1" x14ac:dyDescent="0.4">
      <c r="A31" s="84" t="s">
        <v>11</v>
      </c>
      <c r="B31" s="85"/>
      <c r="C31" s="116">
        <v>-3770420</v>
      </c>
      <c r="D31" s="94">
        <v>-428361</v>
      </c>
      <c r="F31" s="146"/>
    </row>
    <row r="32" spans="1:8" ht="12.75" customHeight="1" x14ac:dyDescent="0.4">
      <c r="A32" s="101" t="s">
        <v>99</v>
      </c>
      <c r="B32" s="92"/>
      <c r="C32" s="151">
        <f>SUM(C29:C31)</f>
        <v>3714861</v>
      </c>
      <c r="D32" s="135">
        <f>SUM(D29:D31)</f>
        <v>7056920</v>
      </c>
    </row>
    <row r="33" spans="1:4" ht="12.75" customHeight="1" x14ac:dyDescent="0.4">
      <c r="A33" s="95" t="s">
        <v>43</v>
      </c>
      <c r="C33" s="150"/>
      <c r="D33" s="62"/>
    </row>
    <row r="34" spans="1:4" ht="13.5" customHeight="1" x14ac:dyDescent="0.4">
      <c r="A34" s="61" t="s">
        <v>44</v>
      </c>
      <c r="B34" s="51"/>
      <c r="C34" s="150"/>
      <c r="D34" s="62"/>
    </row>
    <row r="35" spans="1:4" ht="15.75" customHeight="1" x14ac:dyDescent="0.4">
      <c r="A35" s="61" t="s">
        <v>42</v>
      </c>
      <c r="B35" s="51"/>
      <c r="C35" s="150"/>
      <c r="D35" s="62"/>
    </row>
    <row r="36" spans="1:4" ht="20.25" customHeight="1" x14ac:dyDescent="0.4">
      <c r="A36" s="63" t="s">
        <v>41</v>
      </c>
      <c r="B36" s="51">
        <v>11</v>
      </c>
      <c r="C36" s="147">
        <v>16422549</v>
      </c>
      <c r="D36" s="52">
        <v>13683501</v>
      </c>
    </row>
    <row r="37" spans="1:4" ht="12.75" customHeight="1" x14ac:dyDescent="0.4">
      <c r="A37" s="63" t="s">
        <v>27</v>
      </c>
      <c r="B37" s="53">
        <v>12</v>
      </c>
      <c r="C37" s="147">
        <v>3000000</v>
      </c>
      <c r="D37" s="52">
        <v>3000000</v>
      </c>
    </row>
    <row r="38" spans="1:4" ht="19.5" customHeight="1" x14ac:dyDescent="0.4">
      <c r="A38" s="64" t="s">
        <v>12</v>
      </c>
      <c r="B38" s="53"/>
      <c r="C38" s="147">
        <v>1340624</v>
      </c>
      <c r="D38" s="52">
        <v>1358499</v>
      </c>
    </row>
    <row r="39" spans="1:4" ht="12.75" customHeight="1" x14ac:dyDescent="0.4">
      <c r="A39" s="97" t="s">
        <v>13</v>
      </c>
      <c r="B39" s="85"/>
      <c r="C39" s="148">
        <v>2560</v>
      </c>
      <c r="D39" s="86">
        <v>2452</v>
      </c>
    </row>
    <row r="40" spans="1:4" ht="14.25" customHeight="1" x14ac:dyDescent="0.4">
      <c r="A40" s="96"/>
      <c r="B40" s="53"/>
      <c r="C40" s="155">
        <f>SUM(C36:C39)</f>
        <v>20765733</v>
      </c>
      <c r="D40" s="136">
        <v>18044451</v>
      </c>
    </row>
    <row r="41" spans="1:4" ht="16.5" customHeight="1" x14ac:dyDescent="0.4">
      <c r="A41" s="61" t="s">
        <v>45</v>
      </c>
      <c r="B41" s="53"/>
      <c r="C41" s="150"/>
      <c r="D41" s="52"/>
    </row>
    <row r="42" spans="1:4" ht="12.75" customHeight="1" x14ac:dyDescent="0.4">
      <c r="A42" s="63" t="s">
        <v>26</v>
      </c>
      <c r="B42" s="53">
        <v>11</v>
      </c>
      <c r="C42" s="147">
        <v>1152654</v>
      </c>
      <c r="D42" s="52">
        <v>883797</v>
      </c>
    </row>
    <row r="43" spans="1:4" ht="14.25" customHeight="1" x14ac:dyDescent="0.4">
      <c r="A43" s="63" t="s">
        <v>98</v>
      </c>
      <c r="B43" s="51"/>
      <c r="C43" s="147">
        <v>299063</v>
      </c>
      <c r="D43" s="52">
        <v>135938</v>
      </c>
    </row>
    <row r="44" spans="1:4" ht="12.75" customHeight="1" x14ac:dyDescent="0.4">
      <c r="A44" s="64" t="s">
        <v>14</v>
      </c>
      <c r="B44" s="53"/>
      <c r="C44" s="147">
        <v>326</v>
      </c>
      <c r="D44" s="57">
        <v>435</v>
      </c>
    </row>
    <row r="45" spans="1:4" ht="12.75" customHeight="1" x14ac:dyDescent="0.4">
      <c r="A45" s="63" t="s">
        <v>25</v>
      </c>
      <c r="B45" s="53">
        <v>13</v>
      </c>
      <c r="C45" s="147">
        <v>49758</v>
      </c>
      <c r="D45" s="52">
        <v>293201</v>
      </c>
    </row>
    <row r="46" spans="1:4" ht="14.25" customHeight="1" x14ac:dyDescent="0.4">
      <c r="A46" s="64" t="s">
        <v>15</v>
      </c>
      <c r="B46" s="53"/>
      <c r="C46" s="147">
        <v>5</v>
      </c>
      <c r="D46" s="57">
        <v>5</v>
      </c>
    </row>
    <row r="47" spans="1:4" ht="12.75" customHeight="1" x14ac:dyDescent="0.4">
      <c r="A47" s="97" t="s">
        <v>16</v>
      </c>
      <c r="B47" s="98"/>
      <c r="C47" s="148">
        <v>1044</v>
      </c>
      <c r="D47" s="87">
        <v>1019</v>
      </c>
    </row>
    <row r="48" spans="1:4" ht="12.75" customHeight="1" x14ac:dyDescent="0.4">
      <c r="A48" s="99"/>
      <c r="B48" s="99"/>
      <c r="C48" s="151">
        <f>SUM(C41:C47)</f>
        <v>1502850</v>
      </c>
      <c r="D48" s="135">
        <f>SUM(D41:D47)</f>
        <v>1314395</v>
      </c>
    </row>
    <row r="49" spans="1:7" ht="12.75" customHeight="1" x14ac:dyDescent="0.4">
      <c r="A49" s="100" t="s">
        <v>32</v>
      </c>
      <c r="B49" s="101"/>
      <c r="C49" s="152">
        <f>C48+C40</f>
        <v>22268583</v>
      </c>
      <c r="D49" s="137">
        <v>19358847</v>
      </c>
      <c r="G49" s="67"/>
    </row>
    <row r="50" spans="1:7" ht="12.75" customHeight="1" x14ac:dyDescent="0.4">
      <c r="A50" s="100" t="s">
        <v>33</v>
      </c>
      <c r="B50" s="101"/>
      <c r="C50" s="152">
        <f>C49+C32</f>
        <v>25983444</v>
      </c>
      <c r="D50" s="137">
        <v>26415767</v>
      </c>
    </row>
    <row r="51" spans="1:7" ht="23.25" customHeight="1" x14ac:dyDescent="0.4"/>
    <row r="52" spans="1:7" x14ac:dyDescent="0.4">
      <c r="A52" s="38" t="s">
        <v>116</v>
      </c>
      <c r="C52" s="143" t="s">
        <v>117</v>
      </c>
      <c r="D52" s="143"/>
    </row>
  </sheetData>
  <mergeCells count="2">
    <mergeCell ref="C2:D2"/>
    <mergeCell ref="B3:B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A25" sqref="A25:C26"/>
    </sheetView>
  </sheetViews>
  <sheetFormatPr defaultColWidth="9.35546875" defaultRowHeight="13.15" x14ac:dyDescent="0.4"/>
  <cols>
    <col min="1" max="1" width="59" style="1" customWidth="1"/>
    <col min="2" max="2" width="15" style="1" customWidth="1"/>
    <col min="3" max="3" width="22.140625" style="1" customWidth="1"/>
    <col min="4" max="4" width="20.140625" style="1" customWidth="1"/>
    <col min="5" max="5" width="16" style="1" bestFit="1" customWidth="1"/>
    <col min="6" max="16384" width="9.35546875" style="1"/>
  </cols>
  <sheetData>
    <row r="1" spans="1:4" x14ac:dyDescent="0.4">
      <c r="A1" s="28" t="s">
        <v>22</v>
      </c>
      <c r="B1" s="28"/>
    </row>
    <row r="2" spans="1:4" ht="25.5" customHeight="1" x14ac:dyDescent="0.4">
      <c r="A2" s="173" t="s">
        <v>109</v>
      </c>
      <c r="B2" s="173"/>
      <c r="C2" s="173"/>
      <c r="D2" s="173"/>
    </row>
    <row r="3" spans="1:4" ht="21" customHeight="1" x14ac:dyDescent="0.4">
      <c r="A3" s="2"/>
      <c r="B3" s="171" t="s">
        <v>78</v>
      </c>
      <c r="C3" s="171" t="s">
        <v>110</v>
      </c>
      <c r="D3" s="171"/>
    </row>
    <row r="4" spans="1:4" ht="12.75" customHeight="1" x14ac:dyDescent="0.4">
      <c r="A4" s="102" t="s">
        <v>24</v>
      </c>
      <c r="B4" s="172"/>
      <c r="C4" s="156" t="s">
        <v>102</v>
      </c>
      <c r="D4" s="103" t="s">
        <v>46</v>
      </c>
    </row>
    <row r="5" spans="1:4" ht="17.25" customHeight="1" x14ac:dyDescent="0.4">
      <c r="A5" s="8" t="s">
        <v>79</v>
      </c>
      <c r="B5" s="31">
        <v>14</v>
      </c>
      <c r="C5" s="157">
        <v>1275008</v>
      </c>
      <c r="D5" s="121">
        <v>1014959</v>
      </c>
    </row>
    <row r="6" spans="1:4" ht="12.75" customHeight="1" x14ac:dyDescent="0.4">
      <c r="A6" s="105" t="s">
        <v>80</v>
      </c>
      <c r="B6" s="106">
        <v>15</v>
      </c>
      <c r="C6" s="116">
        <f>-369457</f>
        <v>-369457</v>
      </c>
      <c r="D6" s="120">
        <v>-312811</v>
      </c>
    </row>
    <row r="7" spans="1:4" ht="12.75" customHeight="1" x14ac:dyDescent="0.4">
      <c r="A7" s="29" t="s">
        <v>81</v>
      </c>
      <c r="B7" s="33"/>
      <c r="C7" s="158">
        <f>C5+C6</f>
        <v>905551</v>
      </c>
      <c r="D7" s="118">
        <f>D5+D6</f>
        <v>702148</v>
      </c>
    </row>
    <row r="8" spans="1:4" ht="12.75" customHeight="1" x14ac:dyDescent="0.4">
      <c r="A8" s="3"/>
      <c r="B8" s="32"/>
      <c r="C8" s="159"/>
      <c r="D8" s="80"/>
    </row>
    <row r="9" spans="1:4" ht="18.75" customHeight="1" x14ac:dyDescent="0.4">
      <c r="A9" s="8" t="s">
        <v>82</v>
      </c>
      <c r="B9" s="31">
        <v>16</v>
      </c>
      <c r="C9" s="119">
        <f>-37133</f>
        <v>-37133</v>
      </c>
      <c r="D9" s="122">
        <v>-22378</v>
      </c>
    </row>
    <row r="10" spans="1:4" ht="14.25" customHeight="1" x14ac:dyDescent="0.4">
      <c r="A10" s="8" t="s">
        <v>83</v>
      </c>
      <c r="B10" s="31"/>
      <c r="C10" s="119">
        <f>-3196336</f>
        <v>-3196336</v>
      </c>
      <c r="D10" s="122">
        <v>607696</v>
      </c>
    </row>
    <row r="11" spans="1:4" ht="12.75" customHeight="1" x14ac:dyDescent="0.4">
      <c r="A11" s="105" t="s">
        <v>84</v>
      </c>
      <c r="B11" s="106">
        <v>19</v>
      </c>
      <c r="C11" s="116">
        <f>-25243-183</f>
        <v>-25426</v>
      </c>
      <c r="D11" s="120">
        <v>2248</v>
      </c>
    </row>
    <row r="12" spans="1:4" ht="13.5" customHeight="1" x14ac:dyDescent="0.4">
      <c r="A12" s="11" t="s">
        <v>85</v>
      </c>
      <c r="B12" s="34"/>
      <c r="C12" s="119">
        <f>C7+C9+C10+C11</f>
        <v>-2353344</v>
      </c>
      <c r="D12" s="119">
        <f>D7+D9+D10+D11</f>
        <v>1289714</v>
      </c>
    </row>
    <row r="13" spans="1:4" ht="12.75" customHeight="1" x14ac:dyDescent="0.4">
      <c r="A13" s="3"/>
      <c r="B13" s="32"/>
      <c r="C13" s="150"/>
      <c r="D13" s="78"/>
    </row>
    <row r="14" spans="1:4" ht="12.75" customHeight="1" x14ac:dyDescent="0.4">
      <c r="A14" s="8" t="s">
        <v>86</v>
      </c>
      <c r="B14" s="32">
        <v>17</v>
      </c>
      <c r="C14" s="147">
        <v>161049</v>
      </c>
      <c r="D14" s="123">
        <v>188764</v>
      </c>
    </row>
    <row r="15" spans="1:4" ht="12.75" customHeight="1" x14ac:dyDescent="0.4">
      <c r="A15" s="105" t="s">
        <v>87</v>
      </c>
      <c r="B15" s="104">
        <v>18</v>
      </c>
      <c r="C15" s="116">
        <f>-1149764</f>
        <v>-1149764</v>
      </c>
      <c r="D15" s="122">
        <v>-783462</v>
      </c>
    </row>
    <row r="16" spans="1:4" ht="12.75" customHeight="1" x14ac:dyDescent="0.4">
      <c r="A16" s="29" t="s">
        <v>88</v>
      </c>
      <c r="B16" s="35"/>
      <c r="C16" s="116">
        <f>C12+C14+C15</f>
        <v>-3342059</v>
      </c>
      <c r="D16" s="115">
        <f>D12+D14+D15</f>
        <v>695016</v>
      </c>
    </row>
    <row r="17" spans="1:4" ht="12.75" customHeight="1" x14ac:dyDescent="0.4">
      <c r="A17" s="11"/>
      <c r="B17" s="3"/>
      <c r="C17" s="150"/>
      <c r="D17" s="78"/>
    </row>
    <row r="18" spans="1:4" ht="12.75" customHeight="1" x14ac:dyDescent="0.4">
      <c r="A18" s="30" t="s">
        <v>92</v>
      </c>
      <c r="B18" s="18"/>
      <c r="C18" s="160" t="s">
        <v>97</v>
      </c>
      <c r="D18" s="107" t="s">
        <v>97</v>
      </c>
    </row>
    <row r="19" spans="1:4" ht="12.75" customHeight="1" x14ac:dyDescent="0.4">
      <c r="A19" s="29" t="s">
        <v>89</v>
      </c>
      <c r="B19" s="29"/>
      <c r="C19" s="116">
        <f>C16</f>
        <v>-3342059</v>
      </c>
      <c r="D19" s="115">
        <f>D16</f>
        <v>695016</v>
      </c>
    </row>
    <row r="20" spans="1:4" ht="12.75" customHeight="1" x14ac:dyDescent="0.4">
      <c r="A20" s="3"/>
      <c r="B20" s="3"/>
      <c r="C20" s="150"/>
      <c r="D20" s="78"/>
    </row>
    <row r="21" spans="1:4" ht="15.75" customHeight="1" x14ac:dyDescent="0.4">
      <c r="A21" s="105" t="s">
        <v>90</v>
      </c>
      <c r="B21" s="18"/>
      <c r="C21" s="161"/>
      <c r="D21" s="107" t="s">
        <v>97</v>
      </c>
    </row>
    <row r="22" spans="1:4" ht="12.75" customHeight="1" x14ac:dyDescent="0.4">
      <c r="A22" s="29" t="s">
        <v>91</v>
      </c>
      <c r="B22" s="108"/>
      <c r="C22" s="116">
        <f>C19</f>
        <v>-3342059</v>
      </c>
      <c r="D22" s="115">
        <f>D19</f>
        <v>695016</v>
      </c>
    </row>
    <row r="24" spans="1:4" x14ac:dyDescent="0.4">
      <c r="D24" s="23"/>
    </row>
    <row r="25" spans="1:4" x14ac:dyDescent="0.4">
      <c r="A25" s="38" t="s">
        <v>116</v>
      </c>
      <c r="B25" s="38"/>
      <c r="C25" s="143" t="s">
        <v>117</v>
      </c>
    </row>
    <row r="26" spans="1:4" x14ac:dyDescent="0.4">
      <c r="A26" s="38"/>
      <c r="B26" s="38"/>
      <c r="C26" s="38"/>
    </row>
    <row r="28" spans="1:4" x14ac:dyDescent="0.4">
      <c r="C28" s="129"/>
    </row>
  </sheetData>
  <mergeCells count="3">
    <mergeCell ref="B3:B4"/>
    <mergeCell ref="A2:D2"/>
    <mergeCell ref="C3:D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A19" workbookViewId="0">
      <selection activeCell="A50" sqref="A50:C51"/>
    </sheetView>
  </sheetViews>
  <sheetFormatPr defaultColWidth="9.35546875" defaultRowHeight="13.15" x14ac:dyDescent="0.4"/>
  <cols>
    <col min="1" max="1" width="63.640625" style="1" customWidth="1"/>
    <col min="2" max="2" width="9" style="1" customWidth="1"/>
    <col min="3" max="3" width="24.85546875" style="1" customWidth="1"/>
    <col min="4" max="4" width="20.5" style="1" customWidth="1"/>
    <col min="5" max="7" width="9.35546875" style="1"/>
    <col min="8" max="8" width="9.85546875" style="1" bestFit="1" customWidth="1"/>
    <col min="9" max="16384" width="9.35546875" style="1"/>
  </cols>
  <sheetData>
    <row r="1" spans="1:4" x14ac:dyDescent="0.4">
      <c r="A1" s="13" t="s">
        <v>22</v>
      </c>
      <c r="B1" s="13"/>
    </row>
    <row r="2" spans="1:4" ht="23.25" x14ac:dyDescent="0.4">
      <c r="A2" s="14" t="s">
        <v>111</v>
      </c>
      <c r="B2" s="14"/>
    </row>
    <row r="3" spans="1:4" x14ac:dyDescent="0.4">
      <c r="A3" s="14"/>
      <c r="B3" s="14"/>
    </row>
    <row r="4" spans="1:4" ht="16.5" customHeight="1" x14ac:dyDescent="0.4">
      <c r="A4" s="14"/>
      <c r="B4" s="14"/>
      <c r="C4" s="174" t="s">
        <v>110</v>
      </c>
      <c r="D4" s="174"/>
    </row>
    <row r="5" spans="1:4" ht="12.75" customHeight="1" x14ac:dyDescent="0.4">
      <c r="A5" s="15" t="s">
        <v>17</v>
      </c>
      <c r="B5" s="15"/>
      <c r="C5" s="16" t="s">
        <v>103</v>
      </c>
      <c r="D5" s="17" t="s">
        <v>46</v>
      </c>
    </row>
    <row r="6" spans="1:4" ht="17.25" customHeight="1" x14ac:dyDescent="0.4">
      <c r="A6" s="11" t="s">
        <v>47</v>
      </c>
      <c r="B6" s="11"/>
    </row>
    <row r="7" spans="1:4" ht="16.5" customHeight="1" x14ac:dyDescent="0.4">
      <c r="A7" s="30" t="s">
        <v>48</v>
      </c>
      <c r="B7" s="30"/>
      <c r="C7" s="125">
        <f>SUM(C8:C9)</f>
        <v>1321372</v>
      </c>
      <c r="D7" s="130">
        <f>SUM(D8:D9)</f>
        <v>492714</v>
      </c>
    </row>
    <row r="8" spans="1:4" ht="13.5" customHeight="1" x14ac:dyDescent="0.4">
      <c r="A8" s="4" t="s">
        <v>49</v>
      </c>
      <c r="B8" s="4"/>
      <c r="C8" s="117">
        <v>1223761</v>
      </c>
      <c r="D8" s="123">
        <v>400076</v>
      </c>
    </row>
    <row r="9" spans="1:4" ht="12.75" customHeight="1" x14ac:dyDescent="0.4">
      <c r="A9" s="10" t="s">
        <v>56</v>
      </c>
      <c r="B9" s="10"/>
      <c r="C9" s="117">
        <v>97611</v>
      </c>
      <c r="D9" s="123">
        <v>92638</v>
      </c>
    </row>
    <row r="10" spans="1:4" ht="12.75" customHeight="1" x14ac:dyDescent="0.4">
      <c r="A10" s="3"/>
      <c r="B10" s="3"/>
      <c r="C10" s="79"/>
      <c r="D10" s="78"/>
    </row>
    <row r="11" spans="1:4" ht="12.75" customHeight="1" x14ac:dyDescent="0.4">
      <c r="A11" s="30" t="s">
        <v>50</v>
      </c>
      <c r="B11" s="30"/>
      <c r="C11" s="125">
        <f>SUM(C13:C18)</f>
        <v>1537052</v>
      </c>
      <c r="D11" s="130">
        <f>SUM(D13:D18)</f>
        <v>411251</v>
      </c>
    </row>
    <row r="12" spans="1:4" ht="12.75" customHeight="1" x14ac:dyDescent="0.4">
      <c r="A12" s="111"/>
      <c r="B12" s="111"/>
      <c r="C12" s="112"/>
      <c r="D12" s="131"/>
    </row>
    <row r="13" spans="1:4" ht="12.75" customHeight="1" x14ac:dyDescent="0.4">
      <c r="A13" s="4" t="s">
        <v>19</v>
      </c>
      <c r="B13" s="4"/>
      <c r="C13" s="126">
        <v>447420</v>
      </c>
      <c r="D13" s="132">
        <v>157916</v>
      </c>
    </row>
    <row r="14" spans="1:4" ht="12.75" customHeight="1" x14ac:dyDescent="0.4">
      <c r="A14" s="4" t="s">
        <v>20</v>
      </c>
      <c r="B14" s="4"/>
      <c r="C14" s="117">
        <v>162655</v>
      </c>
      <c r="D14" s="123">
        <v>102593</v>
      </c>
    </row>
    <row r="15" spans="1:4" ht="12.75" customHeight="1" x14ac:dyDescent="0.4">
      <c r="A15" s="4" t="s">
        <v>21</v>
      </c>
      <c r="B15" s="4"/>
      <c r="C15" s="117">
        <v>157</v>
      </c>
      <c r="D15" s="123">
        <v>154</v>
      </c>
    </row>
    <row r="16" spans="1:4" ht="12.75" customHeight="1" x14ac:dyDescent="0.4">
      <c r="A16" s="6" t="s">
        <v>53</v>
      </c>
      <c r="B16" s="6">
        <v>11</v>
      </c>
      <c r="C16" s="117">
        <v>924677</v>
      </c>
      <c r="D16" s="123">
        <v>146879</v>
      </c>
    </row>
    <row r="17" spans="1:8" ht="12.75" customHeight="1" x14ac:dyDescent="0.4">
      <c r="A17" s="10" t="s">
        <v>51</v>
      </c>
      <c r="B17" s="10"/>
      <c r="C17" s="117">
        <v>2092</v>
      </c>
      <c r="D17" s="123">
        <v>3646</v>
      </c>
    </row>
    <row r="18" spans="1:8" ht="12.75" customHeight="1" x14ac:dyDescent="0.4">
      <c r="A18" s="109" t="s">
        <v>52</v>
      </c>
      <c r="B18" s="109"/>
      <c r="C18" s="125">
        <v>51</v>
      </c>
      <c r="D18" s="130">
        <v>63</v>
      </c>
    </row>
    <row r="19" spans="1:8" ht="18" customHeight="1" x14ac:dyDescent="0.4">
      <c r="A19" s="110" t="s">
        <v>63</v>
      </c>
      <c r="B19" s="110"/>
      <c r="C19" s="116">
        <f>C7-C11</f>
        <v>-215680</v>
      </c>
      <c r="D19" s="124">
        <f>D7-D11</f>
        <v>81463</v>
      </c>
      <c r="H19" s="23"/>
    </row>
    <row r="20" spans="1:8" ht="18" customHeight="1" x14ac:dyDescent="0.35">
      <c r="A20" s="4"/>
      <c r="B20" s="4"/>
      <c r="C20" s="73"/>
      <c r="D20" s="70"/>
    </row>
    <row r="21" spans="1:8" ht="15" customHeight="1" x14ac:dyDescent="0.4">
      <c r="A21" s="11" t="s">
        <v>54</v>
      </c>
      <c r="B21" s="11"/>
      <c r="C21" s="74">
        <v>0</v>
      </c>
      <c r="D21" s="68">
        <v>0</v>
      </c>
    </row>
    <row r="22" spans="1:8" ht="15" customHeight="1" x14ac:dyDescent="0.4">
      <c r="A22" s="19" t="s">
        <v>48</v>
      </c>
      <c r="B22" s="19"/>
      <c r="C22" s="75">
        <v>0</v>
      </c>
      <c r="D22" s="71">
        <v>0</v>
      </c>
    </row>
    <row r="23" spans="1:8" ht="15.75" customHeight="1" x14ac:dyDescent="0.4">
      <c r="A23" s="4" t="s">
        <v>55</v>
      </c>
      <c r="B23" s="4"/>
      <c r="C23" s="74">
        <v>0</v>
      </c>
      <c r="D23" s="68">
        <v>0</v>
      </c>
    </row>
    <row r="24" spans="1:8" ht="17.25" customHeight="1" x14ac:dyDescent="0.4">
      <c r="A24" s="4" t="s">
        <v>58</v>
      </c>
      <c r="B24" s="4"/>
      <c r="C24" s="74">
        <v>0</v>
      </c>
      <c r="D24" s="68">
        <v>0</v>
      </c>
    </row>
    <row r="25" spans="1:8" ht="14.25" customHeight="1" x14ac:dyDescent="0.4">
      <c r="A25" s="4" t="s">
        <v>61</v>
      </c>
      <c r="B25" s="4"/>
      <c r="C25" s="74">
        <v>0</v>
      </c>
      <c r="D25" s="68">
        <v>0</v>
      </c>
    </row>
    <row r="26" spans="1:8" ht="15.75" customHeight="1" x14ac:dyDescent="0.4">
      <c r="A26" s="4" t="s">
        <v>57</v>
      </c>
      <c r="B26" s="4"/>
      <c r="C26" s="74">
        <v>0</v>
      </c>
      <c r="D26" s="68">
        <v>0</v>
      </c>
    </row>
    <row r="27" spans="1:8" ht="16.5" customHeight="1" x14ac:dyDescent="0.4">
      <c r="A27" s="9" t="s">
        <v>56</v>
      </c>
      <c r="B27" s="77"/>
      <c r="C27" s="75">
        <v>0</v>
      </c>
      <c r="D27" s="71">
        <v>0</v>
      </c>
    </row>
    <row r="28" spans="1:8" ht="17.25" customHeight="1" x14ac:dyDescent="0.4">
      <c r="A28" s="7" t="s">
        <v>43</v>
      </c>
      <c r="B28" s="6"/>
      <c r="C28" s="76"/>
      <c r="D28" s="69"/>
    </row>
    <row r="29" spans="1:8" ht="12.75" customHeight="1" x14ac:dyDescent="0.4">
      <c r="A29" s="20" t="s">
        <v>18</v>
      </c>
      <c r="B29" s="20"/>
      <c r="C29" s="127">
        <f>SUM(C30:C32)</f>
        <v>159490</v>
      </c>
      <c r="D29" s="133">
        <f>SUM(D31:D32)</f>
        <v>3270387</v>
      </c>
    </row>
    <row r="30" spans="1:8" ht="12.75" customHeight="1" x14ac:dyDescent="0.4">
      <c r="A30" s="4"/>
      <c r="B30" s="4"/>
      <c r="C30" s="117"/>
      <c r="D30" s="78"/>
    </row>
    <row r="31" spans="1:8" ht="12.75" customHeight="1" x14ac:dyDescent="0.4">
      <c r="A31" s="4" t="s">
        <v>59</v>
      </c>
      <c r="B31" s="4"/>
      <c r="C31" s="74">
        <v>0</v>
      </c>
      <c r="D31" s="123">
        <v>1860865</v>
      </c>
    </row>
    <row r="32" spans="1:8" ht="12.75" customHeight="1" x14ac:dyDescent="0.4">
      <c r="A32" s="77" t="s">
        <v>52</v>
      </c>
      <c r="B32" s="77"/>
      <c r="C32" s="125">
        <v>159490</v>
      </c>
      <c r="D32" s="142">
        <v>1409522</v>
      </c>
    </row>
    <row r="33" spans="1:8" ht="15.75" customHeight="1" x14ac:dyDescent="0.4">
      <c r="A33" s="110" t="s">
        <v>62</v>
      </c>
      <c r="B33" s="110"/>
      <c r="C33" s="116">
        <f>C22-C29</f>
        <v>-159490</v>
      </c>
      <c r="D33" s="120">
        <f>D22-D29</f>
        <v>-3270387</v>
      </c>
    </row>
    <row r="34" spans="1:8" ht="15.75" customHeight="1" x14ac:dyDescent="0.4">
      <c r="A34" s="4"/>
      <c r="B34" s="4"/>
      <c r="C34" s="69"/>
      <c r="D34" s="69"/>
    </row>
    <row r="35" spans="1:8" ht="17.25" customHeight="1" x14ac:dyDescent="0.4">
      <c r="A35" s="11" t="s">
        <v>60</v>
      </c>
      <c r="B35" s="11"/>
      <c r="C35" s="69"/>
      <c r="D35" s="72"/>
    </row>
    <row r="36" spans="1:8" ht="13.5" customHeight="1" x14ac:dyDescent="0.4">
      <c r="A36" s="20" t="s">
        <v>48</v>
      </c>
      <c r="B36" s="20"/>
      <c r="C36" s="165">
        <v>0</v>
      </c>
      <c r="D36" s="133">
        <f>SUM(D37:D37)</f>
        <v>14642618</v>
      </c>
    </row>
    <row r="37" spans="1:8" ht="16.5" customHeight="1" x14ac:dyDescent="0.4">
      <c r="A37" s="4" t="s">
        <v>64</v>
      </c>
      <c r="B37" s="4">
        <v>11</v>
      </c>
      <c r="C37" s="117" t="s">
        <v>38</v>
      </c>
      <c r="D37" s="123">
        <v>14642618</v>
      </c>
    </row>
    <row r="38" spans="1:8" ht="16.5" customHeight="1" x14ac:dyDescent="0.4">
      <c r="A38" s="4"/>
      <c r="B38" s="4"/>
      <c r="C38" s="117"/>
      <c r="D38" s="123"/>
    </row>
    <row r="39" spans="1:8" ht="18" customHeight="1" x14ac:dyDescent="0.4">
      <c r="A39" s="21" t="s">
        <v>65</v>
      </c>
      <c r="B39" s="21"/>
      <c r="C39" s="127">
        <f>SUM(C40:C41)</f>
        <v>123742</v>
      </c>
      <c r="D39" s="130">
        <f>SUM(D40:D41)</f>
        <v>6875580</v>
      </c>
    </row>
    <row r="40" spans="1:8" ht="12.75" customHeight="1" x14ac:dyDescent="0.4">
      <c r="A40" s="4" t="s">
        <v>66</v>
      </c>
      <c r="B40" s="4">
        <v>11</v>
      </c>
      <c r="C40" s="126">
        <v>123633</v>
      </c>
      <c r="D40" s="141">
        <v>6875500</v>
      </c>
    </row>
    <row r="41" spans="1:8" ht="12.75" customHeight="1" x14ac:dyDescent="0.4">
      <c r="A41" s="20" t="s">
        <v>52</v>
      </c>
      <c r="B41" s="20"/>
      <c r="C41" s="103">
        <v>109</v>
      </c>
      <c r="D41" s="107">
        <v>80</v>
      </c>
    </row>
    <row r="42" spans="1:8" ht="12.75" customHeight="1" x14ac:dyDescent="0.4">
      <c r="A42" s="110" t="s">
        <v>68</v>
      </c>
      <c r="B42" s="110"/>
      <c r="C42" s="116">
        <f>C36-C39</f>
        <v>-123742</v>
      </c>
      <c r="D42" s="124">
        <f>D36-D39</f>
        <v>7767038</v>
      </c>
    </row>
    <row r="43" spans="1:8" ht="12.75" customHeight="1" x14ac:dyDescent="0.4">
      <c r="A43" s="113"/>
      <c r="B43" s="113"/>
      <c r="C43" s="118"/>
      <c r="D43" s="124"/>
    </row>
    <row r="44" spans="1:8" ht="17.25" customHeight="1" x14ac:dyDescent="0.4">
      <c r="A44" s="12" t="s">
        <v>67</v>
      </c>
      <c r="B44" s="12"/>
      <c r="C44" s="119">
        <v>-34468</v>
      </c>
      <c r="D44" s="122">
        <v>-32443</v>
      </c>
      <c r="H44" s="129"/>
    </row>
    <row r="45" spans="1:8" ht="12.75" customHeight="1" x14ac:dyDescent="0.4">
      <c r="A45" s="4" t="s">
        <v>69</v>
      </c>
      <c r="B45" s="4"/>
      <c r="C45" s="119">
        <f>C19+C33+C42</f>
        <v>-498912</v>
      </c>
      <c r="D45" s="123">
        <f>D42+D33+D19</f>
        <v>4578114</v>
      </c>
    </row>
    <row r="46" spans="1:8" ht="12.75" customHeight="1" x14ac:dyDescent="0.4">
      <c r="A46" s="20" t="s">
        <v>70</v>
      </c>
      <c r="B46" s="20"/>
      <c r="C46" s="125">
        <v>953658</v>
      </c>
      <c r="D46" s="130">
        <v>1428412</v>
      </c>
    </row>
    <row r="47" spans="1:8" ht="12.75" customHeight="1" x14ac:dyDescent="0.4">
      <c r="A47" s="110" t="s">
        <v>71</v>
      </c>
      <c r="B47" s="110"/>
      <c r="C47" s="118">
        <f>C46+C45+C44</f>
        <v>420278</v>
      </c>
      <c r="D47" s="124">
        <f>D45+D46+D44</f>
        <v>5974083</v>
      </c>
    </row>
    <row r="50" spans="1:4" x14ac:dyDescent="0.4">
      <c r="A50" s="38" t="s">
        <v>116</v>
      </c>
      <c r="B50" s="38"/>
      <c r="C50" s="143" t="s">
        <v>117</v>
      </c>
      <c r="D50" s="22"/>
    </row>
    <row r="51" spans="1:4" x14ac:dyDescent="0.4">
      <c r="A51" s="38"/>
      <c r="B51" s="38"/>
      <c r="C51" s="38"/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B28" sqref="B28"/>
    </sheetView>
  </sheetViews>
  <sheetFormatPr defaultColWidth="9.35546875" defaultRowHeight="13.15" x14ac:dyDescent="0.4"/>
  <cols>
    <col min="1" max="1" width="47.35546875" style="1" customWidth="1"/>
    <col min="2" max="2" width="19.640625" style="1" customWidth="1"/>
    <col min="3" max="3" width="22.5" style="1" customWidth="1"/>
    <col min="4" max="4" width="18.640625" style="1" customWidth="1"/>
    <col min="5" max="5" width="16.140625" style="1" customWidth="1"/>
    <col min="6" max="6" width="9.35546875" style="1"/>
    <col min="7" max="7" width="13.5" style="1" customWidth="1"/>
    <col min="8" max="16384" width="9.35546875" style="1"/>
  </cols>
  <sheetData>
    <row r="1" spans="1:7" x14ac:dyDescent="0.4">
      <c r="A1" s="13" t="s">
        <v>22</v>
      </c>
    </row>
    <row r="2" spans="1:7" x14ac:dyDescent="0.4">
      <c r="A2" s="5" t="s">
        <v>72</v>
      </c>
    </row>
    <row r="3" spans="1:7" ht="24" customHeight="1" x14ac:dyDescent="0.4">
      <c r="A3" s="179" t="s">
        <v>112</v>
      </c>
      <c r="B3" s="179"/>
    </row>
    <row r="4" spans="1:7" ht="25.5" customHeight="1" x14ac:dyDescent="0.4">
      <c r="A4" s="24" t="s">
        <v>74</v>
      </c>
      <c r="B4" s="25" t="s">
        <v>75</v>
      </c>
      <c r="C4" s="26" t="s">
        <v>77</v>
      </c>
      <c r="D4" s="25" t="s">
        <v>76</v>
      </c>
      <c r="E4" s="27" t="s">
        <v>73</v>
      </c>
    </row>
    <row r="5" spans="1:7" ht="26.1" customHeight="1" x14ac:dyDescent="0.4">
      <c r="A5" s="81" t="s">
        <v>104</v>
      </c>
      <c r="B5" s="123">
        <v>6404948</v>
      </c>
      <c r="C5" s="122">
        <v>-470086</v>
      </c>
      <c r="D5" s="123">
        <v>1080333</v>
      </c>
      <c r="E5" s="117">
        <f>B5+C5+D5</f>
        <v>7015195</v>
      </c>
    </row>
    <row r="6" spans="1:7" ht="11.25" customHeight="1" x14ac:dyDescent="0.4">
      <c r="A6" s="82"/>
      <c r="B6" s="78"/>
      <c r="C6" s="78"/>
      <c r="D6" s="79"/>
      <c r="E6" s="79"/>
    </row>
    <row r="7" spans="1:7" ht="24" customHeight="1" x14ac:dyDescent="0.4">
      <c r="A7" s="139" t="s">
        <v>113</v>
      </c>
      <c r="B7" s="144"/>
      <c r="C7" s="145">
        <f>ОСД!D22</f>
        <v>695016</v>
      </c>
      <c r="D7" s="141"/>
      <c r="E7" s="145">
        <f>C7</f>
        <v>695016</v>
      </c>
    </row>
    <row r="8" spans="1:7" ht="12.75" customHeight="1" x14ac:dyDescent="0.4">
      <c r="A8" s="189" t="s">
        <v>115</v>
      </c>
      <c r="B8" s="180"/>
      <c r="C8" s="183">
        <f>C5+C7</f>
        <v>224930</v>
      </c>
      <c r="D8" s="186">
        <v>1080333</v>
      </c>
      <c r="E8" s="180">
        <f>SUM(B8:D10)</f>
        <v>1305263</v>
      </c>
    </row>
    <row r="9" spans="1:7" ht="30.2" customHeight="1" x14ac:dyDescent="0.4">
      <c r="A9" s="190"/>
      <c r="B9" s="181"/>
      <c r="C9" s="184"/>
      <c r="D9" s="175"/>
      <c r="E9" s="181"/>
    </row>
    <row r="10" spans="1:7" ht="3.75" customHeight="1" x14ac:dyDescent="0.4">
      <c r="A10" s="191"/>
      <c r="B10" s="182"/>
      <c r="C10" s="185"/>
      <c r="D10" s="176"/>
      <c r="E10" s="182"/>
    </row>
    <row r="11" spans="1:7" ht="20.25" customHeight="1" x14ac:dyDescent="0.4">
      <c r="A11" s="114" t="s">
        <v>105</v>
      </c>
      <c r="B11" s="128">
        <f>B5</f>
        <v>6404948</v>
      </c>
      <c r="C11" s="166">
        <f>C8</f>
        <v>224930</v>
      </c>
      <c r="D11" s="128">
        <f>D8</f>
        <v>1080333</v>
      </c>
      <c r="E11" s="118">
        <f>B11+C11+D11</f>
        <v>7710211</v>
      </c>
    </row>
    <row r="12" spans="1:7" ht="20.25" customHeight="1" x14ac:dyDescent="0.4">
      <c r="A12" s="164"/>
      <c r="B12" s="162"/>
      <c r="C12" s="163"/>
      <c r="D12" s="162"/>
      <c r="E12" s="127"/>
    </row>
    <row r="13" spans="1:7" ht="20.25" customHeight="1" x14ac:dyDescent="0.4">
      <c r="A13" s="114" t="s">
        <v>106</v>
      </c>
      <c r="B13" s="118">
        <f>B11</f>
        <v>6404948</v>
      </c>
      <c r="C13" s="134">
        <v>-428361</v>
      </c>
      <c r="D13" s="118">
        <f>D11</f>
        <v>1080333</v>
      </c>
      <c r="E13" s="118">
        <f>B13+C13+D13</f>
        <v>7056920</v>
      </c>
    </row>
    <row r="14" spans="1:7" ht="15.75" customHeight="1" x14ac:dyDescent="0.4">
      <c r="A14" s="83"/>
      <c r="B14" s="78"/>
      <c r="C14" s="78"/>
      <c r="D14" s="79"/>
      <c r="E14" s="79"/>
      <c r="G14" s="23"/>
    </row>
    <row r="15" spans="1:7" x14ac:dyDescent="0.4">
      <c r="A15" s="187" t="s">
        <v>114</v>
      </c>
      <c r="B15" s="175" t="s">
        <v>97</v>
      </c>
      <c r="C15" s="177">
        <f>ОСД!C22</f>
        <v>-3342059</v>
      </c>
      <c r="D15" s="175" t="s">
        <v>97</v>
      </c>
      <c r="E15" s="177">
        <f>C15</f>
        <v>-3342059</v>
      </c>
    </row>
    <row r="16" spans="1:7" ht="15.75" customHeight="1" x14ac:dyDescent="0.4">
      <c r="A16" s="188"/>
      <c r="B16" s="176"/>
      <c r="C16" s="178"/>
      <c r="D16" s="176"/>
      <c r="E16" s="178"/>
    </row>
    <row r="17" spans="1:5" ht="32.25" customHeight="1" x14ac:dyDescent="0.4">
      <c r="A17" s="140" t="s">
        <v>107</v>
      </c>
      <c r="B17" s="167" t="s">
        <v>97</v>
      </c>
      <c r="C17" s="134">
        <f>C15</f>
        <v>-3342059</v>
      </c>
      <c r="D17" s="167" t="s">
        <v>97</v>
      </c>
      <c r="E17" s="134">
        <f>E15</f>
        <v>-3342059</v>
      </c>
    </row>
    <row r="18" spans="1:5" x14ac:dyDescent="0.4">
      <c r="A18" s="114" t="s">
        <v>108</v>
      </c>
      <c r="B18" s="118">
        <f>B13</f>
        <v>6404948</v>
      </c>
      <c r="C18" s="134">
        <f>C13+C15</f>
        <v>-3770420</v>
      </c>
      <c r="D18" s="118">
        <f>D13</f>
        <v>1080333</v>
      </c>
      <c r="E18" s="118">
        <f>B18+C18+D18</f>
        <v>3714861</v>
      </c>
    </row>
    <row r="20" spans="1:5" x14ac:dyDescent="0.4">
      <c r="E20" s="129">
        <f>E18-'Баланс '!C32</f>
        <v>0</v>
      </c>
    </row>
    <row r="21" spans="1:5" x14ac:dyDescent="0.4">
      <c r="A21" s="38" t="s">
        <v>116</v>
      </c>
      <c r="B21" s="38"/>
      <c r="C21" s="143" t="s">
        <v>117</v>
      </c>
    </row>
    <row r="22" spans="1:5" x14ac:dyDescent="0.4">
      <c r="A22" s="38"/>
      <c r="B22" s="38"/>
      <c r="C22" s="38"/>
    </row>
  </sheetData>
  <mergeCells count="11">
    <mergeCell ref="B15:B16"/>
    <mergeCell ref="C15:C16"/>
    <mergeCell ref="E15:E16"/>
    <mergeCell ref="A3:B3"/>
    <mergeCell ref="B8:B10"/>
    <mergeCell ref="C8:C10"/>
    <mergeCell ref="E8:E10"/>
    <mergeCell ref="D8:D10"/>
    <mergeCell ref="A15:A16"/>
    <mergeCell ref="A8:A10"/>
    <mergeCell ref="D15:D1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 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Polikarpova Anna</cp:lastModifiedBy>
  <cp:lastPrinted>2025-04-18T11:17:49Z</cp:lastPrinted>
  <dcterms:created xsi:type="dcterms:W3CDTF">2024-04-30T06:26:55Z</dcterms:created>
  <dcterms:modified xsi:type="dcterms:W3CDTF">2025-04-30T12:15:51Z</dcterms:modified>
</cp:coreProperties>
</file>