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sel Dyusembayeva\Ф1-4\2020\FR_202003\на подпись\консол\"/>
    </mc:Choice>
  </mc:AlternateContent>
  <bookViews>
    <workbookView xWindow="0" yWindow="0" windowWidth="24000" windowHeight="9735"/>
  </bookViews>
  <sheets>
    <sheet name="ф1" sheetId="1" r:id="rId1"/>
    <sheet name="ф2" sheetId="2" r:id="rId2"/>
    <sheet name="ф3" sheetId="3" r:id="rId3"/>
    <sheet name="ф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4" l="1"/>
  <c r="M28" i="4"/>
  <c r="K28" i="4"/>
  <c r="I28" i="4"/>
  <c r="G28" i="4"/>
  <c r="E28" i="4"/>
  <c r="P27" i="4"/>
  <c r="P26" i="4"/>
  <c r="N25" i="4"/>
  <c r="N28" i="4" s="1"/>
  <c r="L25" i="4"/>
  <c r="L28" i="4" s="1"/>
  <c r="J25" i="4"/>
  <c r="J28" i="4" s="1"/>
  <c r="H25" i="4"/>
  <c r="H28" i="4" s="1"/>
  <c r="F25" i="4"/>
  <c r="F28" i="4" s="1"/>
  <c r="D25" i="4"/>
  <c r="D28" i="4" s="1"/>
  <c r="B25" i="4"/>
  <c r="B28" i="4" s="1"/>
  <c r="P24" i="4"/>
  <c r="P23" i="4"/>
  <c r="P25" i="4" s="1"/>
  <c r="P21" i="4"/>
  <c r="P28" i="4" s="1"/>
  <c r="L19" i="4"/>
  <c r="H19" i="4"/>
  <c r="D19" i="4"/>
  <c r="P18" i="4"/>
  <c r="P17" i="4"/>
  <c r="P16" i="4"/>
  <c r="P15" i="4"/>
  <c r="P14" i="4"/>
  <c r="N13" i="4"/>
  <c r="N19" i="4" s="1"/>
  <c r="L13" i="4"/>
  <c r="J13" i="4"/>
  <c r="J19" i="4" s="1"/>
  <c r="H13" i="4"/>
  <c r="F13" i="4"/>
  <c r="F19" i="4" s="1"/>
  <c r="D13" i="4"/>
  <c r="B13" i="4"/>
  <c r="B19" i="4" s="1"/>
  <c r="P19" i="4" s="1"/>
  <c r="P12" i="4"/>
  <c r="P11" i="4"/>
  <c r="P13" i="4" s="1"/>
  <c r="P9" i="4"/>
  <c r="D58" i="3" l="1"/>
  <c r="B58" i="3"/>
  <c r="D49" i="3"/>
  <c r="B49" i="3"/>
  <c r="D39" i="3"/>
  <c r="D41" i="3" s="1"/>
  <c r="B39" i="3"/>
  <c r="B41" i="3" s="1"/>
  <c r="B60" i="3" l="1"/>
  <c r="B63" i="3" s="1"/>
  <c r="D60" i="3"/>
  <c r="D63" i="3" s="1"/>
  <c r="E38" i="2" l="1"/>
  <c r="C38" i="2"/>
  <c r="E19" i="2"/>
  <c r="C19" i="2"/>
  <c r="E16" i="2"/>
  <c r="E26" i="2" s="1"/>
  <c r="E30" i="2" s="1"/>
  <c r="E32" i="2" s="1"/>
  <c r="E39" i="2" s="1"/>
  <c r="C16" i="2"/>
  <c r="C26" i="2" s="1"/>
  <c r="C30" i="2" s="1"/>
  <c r="C32" i="2" s="1"/>
  <c r="C39" i="2" s="1"/>
  <c r="E50" i="1" l="1"/>
  <c r="C50" i="1"/>
  <c r="E41" i="1"/>
  <c r="E51" i="1" s="1"/>
  <c r="C41" i="1"/>
  <c r="C51" i="1" s="1"/>
  <c r="E29" i="1"/>
  <c r="C29" i="1"/>
</calcChain>
</file>

<file path=xl/sharedStrings.xml><?xml version="1.0" encoding="utf-8"?>
<sst xmlns="http://schemas.openxmlformats.org/spreadsheetml/2006/main" count="178" uniqueCount="149">
  <si>
    <t>Консолидированный</t>
  </si>
  <si>
    <t>Отчет о финансовом положении</t>
  </si>
  <si>
    <t>АО "AsiaCredit Bank (АзияКредит Банк)"</t>
  </si>
  <si>
    <t>по состоянию на 31 марта 2020 года (не аудировано)</t>
  </si>
  <si>
    <t xml:space="preserve">               тыс. тенге</t>
  </si>
  <si>
    <t>Наименование статей</t>
  </si>
  <si>
    <t>31 марта 2020 года (не аудировано)</t>
  </si>
  <si>
    <t>31 декабря 2019 года    (не аудировано)</t>
  </si>
  <si>
    <t>Активы</t>
  </si>
  <si>
    <t>Денежные средства и их эквиваленты</t>
  </si>
  <si>
    <t>Счета и депозиты в банках и прочих финансовых учреждениях</t>
  </si>
  <si>
    <t>Ссуды, выданные по соглашениям обратного РЕПО</t>
  </si>
  <si>
    <t>Ценные бумаги, учитываемые по справедливой стоимости через прочий совокупный доход</t>
  </si>
  <si>
    <t>Инвестиции, удерживаемые до погашения</t>
  </si>
  <si>
    <t>Инвестиции в дочерние организации</t>
  </si>
  <si>
    <t>Производные финансовые инструменты</t>
  </si>
  <si>
    <t>Кредиты, выданные клиентам</t>
  </si>
  <si>
    <t>Текущий налоговый актив</t>
  </si>
  <si>
    <t>Основные средства и нематериальные активы</t>
  </si>
  <si>
    <t>Активы изъятые в результате взыскания</t>
  </si>
  <si>
    <t xml:space="preserve">Прочие активы </t>
  </si>
  <si>
    <t xml:space="preserve">Итого активов: </t>
  </si>
  <si>
    <t>Обязательства</t>
  </si>
  <si>
    <t>Счета и депозиты банков и прочих финансовых учреждений</t>
  </si>
  <si>
    <t>Прочие заемные средства</t>
  </si>
  <si>
    <t>Ссуды, полученные по соглашениям РЕПО</t>
  </si>
  <si>
    <t>Текущие счета и депозиты клиентов</t>
  </si>
  <si>
    <t>Выпущенные долговые ценные бумаги</t>
  </si>
  <si>
    <t>Отложенное налоговое обязательство</t>
  </si>
  <si>
    <t>Обязательство  по подоходному налогу</t>
  </si>
  <si>
    <t>Резервы по условным обязательствам</t>
  </si>
  <si>
    <t>Прочие обязательства</t>
  </si>
  <si>
    <t xml:space="preserve">Итого обязательств: </t>
  </si>
  <si>
    <t>Капитал</t>
  </si>
  <si>
    <t>Акционерный капитал</t>
  </si>
  <si>
    <t>Эмиссионный доход</t>
  </si>
  <si>
    <t>Дефицит переоценки финансовых активов, имеющихся в наличии для продажи</t>
  </si>
  <si>
    <t>Резерв переоценки зданий и земельного участка</t>
  </si>
  <si>
    <t>Резервы по общим банковским рискам</t>
  </si>
  <si>
    <t>Специальные резервы</t>
  </si>
  <si>
    <t>Нераспределенный убыток/прибыль</t>
  </si>
  <si>
    <t>Итого капитала:</t>
  </si>
  <si>
    <t xml:space="preserve">Итого обязательств и капитала: </t>
  </si>
  <si>
    <t>И.о. Председателя Правления</t>
  </si>
  <si>
    <t>Аринов Д.С.</t>
  </si>
  <si>
    <t xml:space="preserve"> Главный бухгалтер</t>
  </si>
  <si>
    <t>Есбаева Ш.А.</t>
  </si>
  <si>
    <t>Отчет о прибылях и убытках и прочем совокупном доходе</t>
  </si>
  <si>
    <t>АО ''AsiaCredit Bank (АзияКредит Банк)"</t>
  </si>
  <si>
    <t>за три месяца, закончившиеся 31 марта 2020 года (не аудировано)</t>
  </si>
  <si>
    <t>тыс. тенге</t>
  </si>
  <si>
    <t xml:space="preserve">за три месяца, закончившиеся 31 марта 2020 года  (не аудировано)   </t>
  </si>
  <si>
    <t xml:space="preserve">за три месяца, закончившиеся 31 марта 2019 года  (не аудировано)   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</si>
  <si>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</si>
  <si>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</si>
  <si>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</si>
  <si>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</si>
  <si>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</si>
  <si>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</si>
  <si>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Чистая прибыль от выкупа долговых ценных бумаг</t>
  </si>
  <si>
    <t xml:space="preserve">Чистый убыток/(прибыль) от операций с производными финансовыми инструментами </t>
  </si>
  <si>
    <t>Чистая прибыль/(убыток) от операций с иностранной валютой</t>
  </si>
  <si>
    <t>Чистая реализованная прибыль/(убыток) от операций с финансовыми активами, имеющимися в наличии для продажи</t>
  </si>
  <si>
    <t>Чистый (убыток)/прибыль от выкупа выпущенных долговых ценных бумаг</t>
  </si>
  <si>
    <t>Прочие операционные доходы</t>
  </si>
  <si>
    <t>Операционные доходы</t>
  </si>
  <si>
    <t>Убытки от обесценения</t>
  </si>
  <si>
    <t>Расходы на персонал</t>
  </si>
  <si>
    <t>Прочие общие административные расходы</t>
  </si>
  <si>
    <t>Прибыль/убыток до налогообложения</t>
  </si>
  <si>
    <t>Расходы по налогу на прибыль</t>
  </si>
  <si>
    <t>Прибыль/убыток за период</t>
  </si>
  <si>
    <t>Прочий совокупный доход</t>
  </si>
  <si>
    <t>Резерв по переоценке финансовых активов, имеющихся в наличии для продажи:</t>
  </si>
  <si>
    <t>чистое изменение справедливой стоимости, за вычетом налога ноль тенге</t>
  </si>
  <si>
    <t>чистое изменение справедливой стоимости, перенесенное в состав прибыли или убытка при выбытии, за вычетом налога ноль тенге</t>
  </si>
  <si>
    <t>Прочий совокупный (расход)/ доход за период, за вычетом подоходного налога</t>
  </si>
  <si>
    <t>Итого совокупного дохода/расхода за период</t>
  </si>
  <si>
    <t xml:space="preserve">                      Отчет о движении денежных средств</t>
  </si>
  <si>
    <t>АО "АsiaCredit Bank (АзияКредит Банк)"</t>
  </si>
  <si>
    <t>Наименование статьи</t>
  </si>
  <si>
    <t>за три месяца, закончившиеся 31 марта 2020 года  (не аудировано)</t>
  </si>
  <si>
    <t>за три месяца, закончившиеся 31 марта 2019 года  (не аудировано)</t>
  </si>
  <si>
    <t>ДВИЖЕНИЕ ДЕНЕЖНЫХ СРЕДСТВ ОТ ОПЕРАЦИОННОЙ ДЕЯТЕЛЬНОСТИ</t>
  </si>
  <si>
    <t>Процентные доходы полученные</t>
  </si>
  <si>
    <t>Процентные расходы уплаченные</t>
  </si>
  <si>
    <t>Комиссионные доходы полученные</t>
  </si>
  <si>
    <t>Комиссионные расходы уплаченные</t>
  </si>
  <si>
    <t>Чистые поступления по операциям с активами, имеющимися в наличим для продажи</t>
  </si>
  <si>
    <t xml:space="preserve">Чистые поступления от операций с производными финансовыми инструментами </t>
  </si>
  <si>
    <t xml:space="preserve">Чистые поступления по операциям с иностранной валютой </t>
  </si>
  <si>
    <t>Доход от выкупленных собственных облигаций</t>
  </si>
  <si>
    <t xml:space="preserve">Прочие полученные доходы </t>
  </si>
  <si>
    <t>Расходы на персонал и прочие общие административные расходы уплаченные</t>
  </si>
  <si>
    <t>(Увеличение)/ уменьшение операционных активов</t>
  </si>
  <si>
    <t>Обязательные резервы в Национальном Банке Республики Казахстан</t>
  </si>
  <si>
    <t>Ссуды, выданные по соглашениям обратное РЕПО</t>
  </si>
  <si>
    <t>Ценные бумаги, учитываемые через прочий совокупный доход</t>
  </si>
  <si>
    <t xml:space="preserve">Кредиты, выданные клиентам </t>
  </si>
  <si>
    <t>Увеличение/(уменьшение) операционных обязательств</t>
  </si>
  <si>
    <t xml:space="preserve">Счета и депозиты банков </t>
  </si>
  <si>
    <t xml:space="preserve">Текущие счета и депозиты клиентов </t>
  </si>
  <si>
    <t xml:space="preserve">Чистое поступление/(использование) денежных средств от операционной деятельности до уплаты подоходного налога </t>
  </si>
  <si>
    <t>Подоходный налог уплаченный</t>
  </si>
  <si>
    <t xml:space="preserve">Поступление/(использование)движение денежных средств от операционной деятельности </t>
  </si>
  <si>
    <t xml:space="preserve">ДВИЖЕНИЕ ДЕНЕЖНЫХ СРЕДСТВ ОТ ИНВЕСТИЦИОННОЙ ДЕЯТЕЛЬНОСТИ </t>
  </si>
  <si>
    <t>Авансы, уплаченные по зданию</t>
  </si>
  <si>
    <t>Приобретения основных средств и нематериальных активов и предоплаты по капитальным затратам</t>
  </si>
  <si>
    <t xml:space="preserve">Поступления от погашений инвестиций, учитываемых по амортизированной стоимости </t>
  </si>
  <si>
    <t>Поступления от реализации основных средств и нематериальных активов</t>
  </si>
  <si>
    <t>Поступления от погашений инвестиций, удерживаемых до погашения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</si>
  <si>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</si>
  <si>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</si>
  <si>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Выкуп выпущенных долговых ценных бумаг</t>
  </si>
  <si>
    <t>Выкуп простых акций</t>
  </si>
  <si>
    <t>Поступления от выпущенных долговых ценных бумаг</t>
  </si>
  <si>
    <t>Поступления от прочих заемных средств</t>
  </si>
  <si>
    <t>Погашение прочих заемных средств</t>
  </si>
  <si>
    <t>Выплаченные дивиденды</t>
  </si>
  <si>
    <t>Поступление денежных средств от финансовой деятельности</t>
  </si>
  <si>
    <t xml:space="preserve">Чистое увеличение/(уменьшение) денежных средств и их эквивалентов </t>
  </si>
  <si>
    <t>Влияние изменений валютных курсов на величину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</si>
  <si>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</si>
  <si>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периода</t>
  </si>
  <si>
    <t>Главный бухгалтер</t>
  </si>
  <si>
    <t xml:space="preserve">             Консолидированный</t>
  </si>
  <si>
    <t xml:space="preserve">                                                                        Отчет об изменениях капитала</t>
  </si>
  <si>
    <t xml:space="preserve">                                                                                         АО "АsiaCredit Bank (АзияКредит Банк)"</t>
  </si>
  <si>
    <t xml:space="preserve">за три месяца, закончившиеся 31 марта 2020 года  (не аудировано) </t>
  </si>
  <si>
    <t>тыс тенге</t>
  </si>
  <si>
    <t>Эмиссионный  доход</t>
  </si>
  <si>
    <t xml:space="preserve">Дефицифт переоценки  активов, учитываемых по  справедливой стоимости через прочий совокупный доход  </t>
  </si>
  <si>
    <t>Резерв переоценки зданий и земельных участков</t>
  </si>
  <si>
    <t xml:space="preserve">Резерв по общим банковским рискам </t>
  </si>
  <si>
    <t xml:space="preserve">Нераспре-деленная прибыль </t>
  </si>
  <si>
    <t>Итого</t>
  </si>
  <si>
    <t>Остаток на 1 января 2019 г. (не аудировано)</t>
  </si>
  <si>
    <t>Прибыль за период</t>
  </si>
  <si>
    <t>Прочий совокупный доход/расход</t>
  </si>
  <si>
    <t>Итого совокупный (расход)/ доход за период</t>
  </si>
  <si>
    <t>Выкуп собственных акций</t>
  </si>
  <si>
    <t>Выплата дивидендов</t>
  </si>
  <si>
    <t>Изменение прибыли/убытка за прошлый период</t>
  </si>
  <si>
    <t>Создание прочих резервов</t>
  </si>
  <si>
    <t>Перевод резерва переоценки в состав нераспределенной прибыли при выбытии и использовании переоцененных основных средств</t>
  </si>
  <si>
    <t>Остаток на 31 марта 2019 г. (не аудировано)</t>
  </si>
  <si>
    <t>Остаток на 1 января 2020 г.  (не аудировано)</t>
  </si>
  <si>
    <t>Переоценка основных средств</t>
  </si>
  <si>
    <t>Остаток на 31 марта 2020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</si>
</sst>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5" formatCode="_-* #,##0_р_._-;\-* #,##0_р_._-;_-* &quot;-&quot;??_р_._-;_-@_-"/>
    <numFmt numFmtId="166" formatCode="_-#,##0_-;\(#,##0\);_-\ \ &quot;-&quot;_-;_-@_-"/>
    <numFmt numFmtId="167" formatCode="_(* #,##0_);_(* \(#,##0\);_(* &quot;-&quot;_);_(@_)"/>
    <numFmt numFmtId="168" formatCode="_(* #,##0_);_(* \(#,##0\);_(* &quot;-&quot;??_);_(@_)"/>
    <numFmt numFmtId="169" formatCode="* #,##0_);* \(#,##0\);&quot;-&quot;??_);@"/>
    <numFmt numFmtId="170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i/>
      <sz val="9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indexed="8"/>
      <name val="Arial Narrow"/>
      <family val="2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8" fillId="0" borderId="0"/>
    <xf numFmtId="0" fontId="1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top" wrapText="1" indent="1"/>
    </xf>
    <xf numFmtId="3" fontId="0" fillId="0" borderId="0" xfId="0" applyNumberFormat="1"/>
    <xf numFmtId="165" fontId="4" fillId="0" borderId="0" xfId="1" applyNumberFormat="1" applyFont="1" applyFill="1" applyBorder="1" applyAlignment="1">
      <alignment horizontal="right" vertical="top" wrapText="1" indent="1"/>
    </xf>
    <xf numFmtId="0" fontId="4" fillId="0" borderId="0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wrapText="1" indent="1"/>
    </xf>
    <xf numFmtId="3" fontId="7" fillId="0" borderId="2" xfId="0" applyNumberFormat="1" applyFont="1" applyFill="1" applyBorder="1" applyAlignment="1">
      <alignment horizontal="right" vertical="top" wrapText="1" indent="1"/>
    </xf>
    <xf numFmtId="3" fontId="7" fillId="0" borderId="0" xfId="0" applyNumberFormat="1" applyFont="1" applyFill="1" applyBorder="1" applyAlignment="1">
      <alignment horizontal="right" vertical="top" wrapText="1" indent="1"/>
    </xf>
    <xf numFmtId="3" fontId="7" fillId="0" borderId="3" xfId="0" applyNumberFormat="1" applyFont="1" applyFill="1" applyBorder="1" applyAlignment="1">
      <alignment horizontal="right" vertical="top" wrapText="1" indent="1"/>
    </xf>
    <xf numFmtId="0" fontId="7" fillId="0" borderId="0" xfId="0" applyNumberFormat="1" applyFont="1" applyFill="1" applyBorder="1" applyAlignment="1">
      <alignment horizontal="left" vertical="top" wrapText="1"/>
    </xf>
    <xf numFmtId="166" fontId="4" fillId="0" borderId="0" xfId="1" applyNumberFormat="1" applyFont="1" applyFill="1" applyBorder="1" applyAlignment="1">
      <alignment horizontal="right" vertical="top" wrapText="1" indent="1"/>
    </xf>
    <xf numFmtId="167" fontId="4" fillId="0" borderId="0" xfId="0" applyNumberFormat="1" applyFont="1" applyFill="1" applyBorder="1" applyAlignment="1">
      <alignment horizontal="right" vertical="top" wrapText="1" indent="1"/>
    </xf>
    <xf numFmtId="168" fontId="9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0" fillId="0" borderId="0" xfId="0" applyAlignment="1"/>
    <xf numFmtId="0" fontId="9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left"/>
    </xf>
    <xf numFmtId="168" fontId="7" fillId="0" borderId="3" xfId="0" applyNumberFormat="1" applyFont="1" applyFill="1" applyBorder="1" applyAlignment="1">
      <alignment horizontal="left" vertical="center" indent="1"/>
    </xf>
    <xf numFmtId="168" fontId="7" fillId="0" borderId="0" xfId="0" applyNumberFormat="1" applyFont="1" applyFill="1" applyBorder="1" applyAlignment="1">
      <alignment horizontal="left" vertical="center" indent="1"/>
    </xf>
    <xf numFmtId="168" fontId="4" fillId="0" borderId="1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9" fillId="0" borderId="0" xfId="0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 wrapText="1"/>
    </xf>
    <xf numFmtId="168" fontId="0" fillId="0" borderId="0" xfId="0" applyNumberFormat="1" applyFill="1"/>
    <xf numFmtId="168" fontId="7" fillId="0" borderId="4" xfId="0" applyNumberFormat="1" applyFont="1" applyFill="1" applyBorder="1" applyAlignment="1">
      <alignment horizontal="left" vertical="center" indent="1"/>
    </xf>
    <xf numFmtId="0" fontId="0" fillId="0" borderId="0" xfId="0" applyFill="1" applyBorder="1"/>
    <xf numFmtId="168" fontId="7" fillId="0" borderId="2" xfId="0" applyNumberFormat="1" applyFont="1" applyFill="1" applyBorder="1" applyAlignment="1">
      <alignment horizontal="left" vertical="center" indent="1"/>
    </xf>
    <xf numFmtId="0" fontId="6" fillId="0" borderId="0" xfId="0" applyFont="1" applyFill="1"/>
    <xf numFmtId="167" fontId="0" fillId="0" borderId="0" xfId="0" applyNumberFormat="1" applyFill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167" fontId="4" fillId="0" borderId="0" xfId="0" applyNumberFormat="1" applyFont="1" applyFill="1"/>
    <xf numFmtId="0" fontId="6" fillId="0" borderId="0" xfId="0" applyFont="1" applyAlignment="1">
      <alignment wrapText="1"/>
    </xf>
    <xf numFmtId="167" fontId="6" fillId="0" borderId="0" xfId="0" applyNumberFormat="1" applyFont="1" applyFill="1"/>
    <xf numFmtId="167" fontId="6" fillId="0" borderId="0" xfId="0" applyNumberFormat="1" applyFont="1" applyFill="1" applyBorder="1"/>
    <xf numFmtId="167" fontId="6" fillId="0" borderId="2" xfId="0" applyNumberFormat="1" applyFont="1" applyFill="1" applyBorder="1"/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Alignment="1">
      <alignment horizontal="center" vertical="top" wrapText="1"/>
    </xf>
    <xf numFmtId="0" fontId="12" fillId="0" borderId="0" xfId="3" applyFont="1" applyFill="1" applyAlignment="1">
      <alignment vertical="top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 indent="1"/>
    </xf>
    <xf numFmtId="0" fontId="7" fillId="0" borderId="0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1" fontId="7" fillId="0" borderId="0" xfId="3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wrapText="1"/>
    </xf>
    <xf numFmtId="169" fontId="4" fillId="0" borderId="0" xfId="0" applyNumberFormat="1" applyFont="1" applyFill="1" applyBorder="1" applyAlignment="1">
      <alignment horizontal="right" vertical="top" wrapText="1" indent="1"/>
    </xf>
    <xf numFmtId="169" fontId="4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ill="1"/>
    <xf numFmtId="169" fontId="4" fillId="0" borderId="0" xfId="0" applyNumberFormat="1" applyFont="1" applyFill="1" applyBorder="1" applyAlignment="1">
      <alignment horizontal="right" wrapText="1" indent="1"/>
    </xf>
    <xf numFmtId="169" fontId="4" fillId="0" borderId="0" xfId="0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left" vertical="top" wrapText="1" indent="2"/>
    </xf>
    <xf numFmtId="169" fontId="7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7" fillId="0" borderId="0" xfId="3" applyFont="1" applyFill="1" applyBorder="1" applyAlignment="1">
      <alignment vertical="top" wrapText="1"/>
    </xf>
    <xf numFmtId="168" fontId="13" fillId="0" borderId="0" xfId="4" applyNumberFormat="1" applyFont="1" applyFill="1" applyAlignment="1">
      <alignment wrapText="1"/>
    </xf>
    <xf numFmtId="168" fontId="13" fillId="0" borderId="0" xfId="4" applyNumberFormat="1" applyFont="1" applyFill="1"/>
    <xf numFmtId="0" fontId="4" fillId="0" borderId="0" xfId="3" applyFont="1" applyFill="1" applyBorder="1" applyAlignment="1">
      <alignment vertical="top" wrapText="1"/>
    </xf>
    <xf numFmtId="169" fontId="4" fillId="0" borderId="1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wrapText="1"/>
    </xf>
    <xf numFmtId="169" fontId="7" fillId="0" borderId="5" xfId="2" applyNumberFormat="1" applyFont="1" applyFill="1" applyBorder="1" applyAlignment="1">
      <alignment horizontal="right" vertical="center"/>
    </xf>
    <xf numFmtId="169" fontId="7" fillId="0" borderId="6" xfId="2" applyNumberFormat="1" applyFont="1" applyFill="1" applyBorder="1" applyAlignment="1">
      <alignment horizontal="right" vertical="center"/>
    </xf>
    <xf numFmtId="169" fontId="7" fillId="0" borderId="3" xfId="0" applyNumberFormat="1" applyFont="1" applyFill="1" applyBorder="1" applyAlignment="1">
      <alignment horizontal="right" vertical="center" wrapText="1" indent="1"/>
    </xf>
    <xf numFmtId="170" fontId="0" fillId="0" borderId="0" xfId="1" applyNumberFormat="1" applyFont="1" applyFill="1"/>
    <xf numFmtId="169" fontId="4" fillId="0" borderId="0" xfId="0" applyNumberFormat="1" applyFont="1" applyFill="1" applyBorder="1" applyAlignment="1">
      <alignment horizontal="right" vertical="center" wrapText="1" indent="1"/>
    </xf>
    <xf numFmtId="169" fontId="7" fillId="0" borderId="3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wrapText="1"/>
    </xf>
    <xf numFmtId="169" fontId="7" fillId="0" borderId="0" xfId="0" applyNumberFormat="1" applyFont="1" applyFill="1" applyBorder="1" applyAlignment="1">
      <alignment horizontal="right" vertical="top" wrapText="1" indent="1"/>
    </xf>
    <xf numFmtId="169" fontId="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 indent="2"/>
    </xf>
    <xf numFmtId="0" fontId="1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6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2" applyFont="1" applyFill="1" applyBorder="1"/>
    <xf numFmtId="167" fontId="7" fillId="0" borderId="4" xfId="2" applyNumberFormat="1" applyFont="1" applyFill="1" applyBorder="1"/>
    <xf numFmtId="167" fontId="7" fillId="0" borderId="0" xfId="2" applyNumberFormat="1" applyFont="1" applyFill="1" applyBorder="1"/>
    <xf numFmtId="0" fontId="7" fillId="0" borderId="0" xfId="0" applyFont="1" applyFill="1" applyBorder="1"/>
    <xf numFmtId="0" fontId="17" fillId="0" borderId="0" xfId="0" applyFont="1" applyFill="1"/>
    <xf numFmtId="0" fontId="7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167" fontId="4" fillId="0" borderId="0" xfId="2" applyNumberFormat="1" applyFont="1" applyFill="1" applyBorder="1"/>
    <xf numFmtId="167" fontId="7" fillId="0" borderId="3" xfId="2" applyNumberFormat="1" applyFont="1" applyFill="1" applyBorder="1"/>
    <xf numFmtId="167" fontId="7" fillId="0" borderId="2" xfId="2" applyNumberFormat="1" applyFont="1" applyFill="1" applyBorder="1"/>
    <xf numFmtId="0" fontId="16" fillId="0" borderId="0" xfId="5" applyFont="1" applyFill="1" applyBorder="1" applyAlignment="1">
      <alignment horizontal="right"/>
    </xf>
    <xf numFmtId="167" fontId="19" fillId="0" borderId="0" xfId="5" applyNumberFormat="1" applyFont="1" applyFill="1" applyBorder="1"/>
    <xf numFmtId="170" fontId="0" fillId="0" borderId="0" xfId="0" applyNumberFormat="1" applyFill="1"/>
    <xf numFmtId="0" fontId="20" fillId="0" borderId="0" xfId="0" applyFont="1" applyFill="1"/>
    <xf numFmtId="3" fontId="8" fillId="0" borderId="0" xfId="6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167" fontId="0" fillId="0" borderId="0" xfId="0" applyNumberFormat="1" applyFill="1" applyBorder="1"/>
    <xf numFmtId="3" fontId="8" fillId="0" borderId="0" xfId="6" applyNumberFormat="1" applyFont="1" applyBorder="1" applyAlignment="1">
      <alignment horizontal="right" vertical="top"/>
    </xf>
    <xf numFmtId="3" fontId="0" fillId="0" borderId="0" xfId="0" applyNumberFormat="1" applyFill="1" applyBorder="1"/>
  </cellXfs>
  <cellStyles count="7">
    <cellStyle name="Normal 2 3 3" xfId="5"/>
    <cellStyle name="Обычный" xfId="0" builtinId="0"/>
    <cellStyle name="Обычный 10 6" xfId="2"/>
    <cellStyle name="Обычный 124" xfId="6"/>
    <cellStyle name="Обычный 2" xfId="4"/>
    <cellStyle name="Обычный_God_Формы фин.отчетности_BWU_09_11_0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2895600</xdr:colOff>
      <xdr:row>3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85775" y="161925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2895600</xdr:colOff>
      <xdr:row>2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71475" y="0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0</xdr:col>
      <xdr:colOff>2828925</xdr:colOff>
      <xdr:row>4</xdr:row>
      <xdr:rowOff>9526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161926"/>
          <a:ext cx="2828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511968</xdr:colOff>
      <xdr:row>1</xdr:row>
      <xdr:rowOff>154781</xdr:rowOff>
    </xdr:from>
    <xdr:to>
      <xdr:col>0</xdr:col>
      <xdr:colOff>3407568</xdr:colOff>
      <xdr:row>4</xdr:row>
      <xdr:rowOff>23813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11968" y="316706"/>
          <a:ext cx="2457450" cy="469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60"/>
  <sheetViews>
    <sheetView tabSelected="1" zoomScale="87" zoomScaleNormal="87" workbookViewId="0">
      <selection activeCell="B26" sqref="B26"/>
    </sheetView>
  </sheetViews>
  <sheetFormatPr defaultRowHeight="15" outlineLevelRow="1" x14ac:dyDescent="0.25"/>
  <cols>
    <col min="1" max="1" width="7.28515625" customWidth="1"/>
    <col min="2" max="2" width="53.5703125" customWidth="1"/>
    <col min="3" max="3" width="19.5703125" customWidth="1"/>
    <col min="4" max="4" width="2.28515625" customWidth="1"/>
    <col min="5" max="5" width="20.28515625" customWidth="1"/>
    <col min="6" max="6" width="10.42578125" bestFit="1" customWidth="1"/>
    <col min="7" max="7" width="13.7109375" customWidth="1"/>
  </cols>
  <sheetData>
    <row r="6" spans="2:5" ht="15.75" x14ac:dyDescent="0.25">
      <c r="B6" s="1" t="s">
        <v>0</v>
      </c>
      <c r="C6" s="1"/>
      <c r="D6" s="1"/>
    </row>
    <row r="7" spans="2:5" ht="15.75" customHeight="1" x14ac:dyDescent="0.25">
      <c r="B7" s="1" t="s">
        <v>1</v>
      </c>
      <c r="C7" s="1"/>
      <c r="D7" s="1"/>
    </row>
    <row r="8" spans="2:5" ht="9" customHeight="1" x14ac:dyDescent="0.25">
      <c r="B8" s="2"/>
      <c r="C8" s="3"/>
      <c r="D8" s="3"/>
    </row>
    <row r="9" spans="2:5" ht="12.75" customHeight="1" x14ac:dyDescent="0.25">
      <c r="B9" s="4" t="s">
        <v>2</v>
      </c>
      <c r="C9" s="4"/>
      <c r="D9" s="4"/>
    </row>
    <row r="10" spans="2:5" x14ac:dyDescent="0.25">
      <c r="B10" s="5"/>
      <c r="C10" s="5"/>
      <c r="D10" s="5"/>
    </row>
    <row r="11" spans="2:5" ht="12.75" customHeight="1" x14ac:dyDescent="0.25">
      <c r="B11" s="6" t="s">
        <v>3</v>
      </c>
      <c r="C11" s="6"/>
      <c r="D11" s="6"/>
    </row>
    <row r="12" spans="2:5" ht="15" customHeight="1" x14ac:dyDescent="0.25">
      <c r="B12" s="7"/>
      <c r="C12" s="7"/>
      <c r="D12" s="7"/>
    </row>
    <row r="13" spans="2:5" ht="12.75" customHeight="1" x14ac:dyDescent="0.25">
      <c r="B13" s="8"/>
      <c r="C13" s="8"/>
      <c r="D13" s="8"/>
    </row>
    <row r="14" spans="2:5" ht="13.5" customHeight="1" x14ac:dyDescent="0.25">
      <c r="B14" s="9"/>
      <c r="C14" s="10"/>
      <c r="D14" s="9"/>
      <c r="E14" s="10" t="s">
        <v>4</v>
      </c>
    </row>
    <row r="15" spans="2:5" ht="25.5" x14ac:dyDescent="0.25">
      <c r="B15" s="11" t="s">
        <v>5</v>
      </c>
      <c r="C15" s="12" t="s">
        <v>6</v>
      </c>
      <c r="D15" s="11"/>
      <c r="E15" s="12" t="s">
        <v>7</v>
      </c>
    </row>
    <row r="16" spans="2:5" x14ac:dyDescent="0.25">
      <c r="B16" s="13" t="s">
        <v>8</v>
      </c>
      <c r="C16" s="13"/>
      <c r="D16" s="13"/>
      <c r="E16" s="13"/>
    </row>
    <row r="17" spans="2:6" x14ac:dyDescent="0.25">
      <c r="B17" s="14" t="s">
        <v>9</v>
      </c>
      <c r="C17" s="15">
        <v>150011</v>
      </c>
      <c r="D17" s="15"/>
      <c r="E17" s="15">
        <v>644437</v>
      </c>
      <c r="F17" s="16"/>
    </row>
    <row r="18" spans="2:6" x14ac:dyDescent="0.25">
      <c r="B18" s="14" t="s">
        <v>10</v>
      </c>
      <c r="C18" s="15">
        <v>582300</v>
      </c>
      <c r="D18" s="15"/>
      <c r="E18" s="15">
        <v>594594</v>
      </c>
      <c r="F18" s="16"/>
    </row>
    <row r="19" spans="2:6" hidden="1" outlineLevel="1" x14ac:dyDescent="0.25">
      <c r="B19" s="14" t="s">
        <v>11</v>
      </c>
      <c r="C19" s="15"/>
      <c r="D19" s="15"/>
      <c r="E19" s="17">
        <v>0</v>
      </c>
      <c r="F19" s="16"/>
    </row>
    <row r="20" spans="2:6" ht="25.5" collapsed="1" x14ac:dyDescent="0.25">
      <c r="B20" s="18" t="s">
        <v>12</v>
      </c>
      <c r="C20" s="19">
        <v>886249</v>
      </c>
      <c r="D20" s="19"/>
      <c r="E20" s="19">
        <v>1883303</v>
      </c>
      <c r="F20" s="16"/>
    </row>
    <row r="21" spans="2:6" hidden="1" x14ac:dyDescent="0.25">
      <c r="B21" s="18" t="s">
        <v>13</v>
      </c>
      <c r="C21" s="15"/>
      <c r="D21" s="15"/>
      <c r="E21" s="15"/>
      <c r="F21" s="16"/>
    </row>
    <row r="22" spans="2:6" hidden="1" x14ac:dyDescent="0.25">
      <c r="B22" s="18" t="s">
        <v>14</v>
      </c>
      <c r="C22" s="15">
        <v>0</v>
      </c>
      <c r="D22" s="15"/>
      <c r="E22" s="15">
        <v>0</v>
      </c>
      <c r="F22" s="16"/>
    </row>
    <row r="23" spans="2:6" x14ac:dyDescent="0.25">
      <c r="B23" s="18" t="s">
        <v>15</v>
      </c>
      <c r="C23" s="15">
        <v>456840</v>
      </c>
      <c r="D23" s="15"/>
      <c r="E23" s="15">
        <v>5623</v>
      </c>
      <c r="F23" s="16"/>
    </row>
    <row r="24" spans="2:6" x14ac:dyDescent="0.25">
      <c r="B24" s="18" t="s">
        <v>16</v>
      </c>
      <c r="C24" s="15">
        <v>48409155</v>
      </c>
      <c r="D24" s="15"/>
      <c r="E24" s="15">
        <v>49525573</v>
      </c>
      <c r="F24" s="16"/>
    </row>
    <row r="25" spans="2:6" x14ac:dyDescent="0.25">
      <c r="B25" s="18" t="s">
        <v>17</v>
      </c>
      <c r="C25" s="15">
        <v>116550</v>
      </c>
      <c r="D25" s="15"/>
      <c r="E25" s="15">
        <v>144412</v>
      </c>
      <c r="F25" s="16"/>
    </row>
    <row r="26" spans="2:6" x14ac:dyDescent="0.25">
      <c r="B26" s="18" t="s">
        <v>18</v>
      </c>
      <c r="C26" s="15">
        <v>4400861</v>
      </c>
      <c r="D26" s="15"/>
      <c r="E26" s="15">
        <v>4480980</v>
      </c>
      <c r="F26" s="16"/>
    </row>
    <row r="27" spans="2:6" x14ac:dyDescent="0.25">
      <c r="B27" s="18" t="s">
        <v>19</v>
      </c>
      <c r="C27" s="15">
        <v>5347951</v>
      </c>
      <c r="D27" s="15"/>
      <c r="E27" s="15">
        <v>5744952</v>
      </c>
      <c r="F27" s="16"/>
    </row>
    <row r="28" spans="2:6" x14ac:dyDescent="0.25">
      <c r="B28" s="18" t="s">
        <v>20</v>
      </c>
      <c r="C28" s="15">
        <v>5328581</v>
      </c>
      <c r="D28" s="15"/>
      <c r="E28" s="15">
        <v>5300300</v>
      </c>
      <c r="F28" s="16"/>
    </row>
    <row r="29" spans="2:6" ht="15.75" thickBot="1" x14ac:dyDescent="0.3">
      <c r="B29" s="13" t="s">
        <v>21</v>
      </c>
      <c r="C29" s="20">
        <f>SUM(C17:C28)</f>
        <v>65678498</v>
      </c>
      <c r="D29" s="21"/>
      <c r="E29" s="20">
        <f>SUM(E17:E28)</f>
        <v>68324174</v>
      </c>
      <c r="F29" s="16"/>
    </row>
    <row r="30" spans="2:6" ht="15.75" thickTop="1" x14ac:dyDescent="0.25">
      <c r="B30" s="13" t="s">
        <v>22</v>
      </c>
      <c r="C30" s="15"/>
      <c r="D30" s="15"/>
      <c r="E30" s="15"/>
    </row>
    <row r="31" spans="2:6" x14ac:dyDescent="0.25">
      <c r="B31" s="18" t="s">
        <v>23</v>
      </c>
      <c r="C31" s="15">
        <v>164508</v>
      </c>
      <c r="D31" s="15"/>
      <c r="E31" s="15">
        <v>42860</v>
      </c>
      <c r="F31" s="16"/>
    </row>
    <row r="32" spans="2:6" x14ac:dyDescent="0.25">
      <c r="B32" s="18" t="s">
        <v>24</v>
      </c>
      <c r="C32" s="15">
        <v>5239473</v>
      </c>
      <c r="D32" s="15"/>
      <c r="E32" s="15">
        <v>5988851</v>
      </c>
      <c r="F32" s="16"/>
    </row>
    <row r="33" spans="2:7" hidden="1" x14ac:dyDescent="0.25">
      <c r="B33" s="18" t="s">
        <v>25</v>
      </c>
      <c r="C33" s="15"/>
      <c r="D33" s="15"/>
      <c r="E33" s="15">
        <v>0</v>
      </c>
      <c r="F33" s="16"/>
    </row>
    <row r="34" spans="2:7" x14ac:dyDescent="0.25">
      <c r="B34" s="18" t="s">
        <v>26</v>
      </c>
      <c r="C34" s="15">
        <v>29732140</v>
      </c>
      <c r="D34" s="15"/>
      <c r="E34" s="15">
        <v>30419606</v>
      </c>
      <c r="F34" s="16"/>
    </row>
    <row r="35" spans="2:7" hidden="1" x14ac:dyDescent="0.25">
      <c r="B35" s="18" t="s">
        <v>15</v>
      </c>
      <c r="C35" s="15"/>
      <c r="D35" s="15"/>
      <c r="E35" s="15">
        <v>0</v>
      </c>
      <c r="F35" s="16"/>
    </row>
    <row r="36" spans="2:7" x14ac:dyDescent="0.25">
      <c r="B36" s="18" t="s">
        <v>27</v>
      </c>
      <c r="C36" s="15">
        <v>10404909</v>
      </c>
      <c r="D36" s="15"/>
      <c r="E36" s="15">
        <v>10403347</v>
      </c>
      <c r="F36" s="16"/>
    </row>
    <row r="37" spans="2:7" x14ac:dyDescent="0.25">
      <c r="B37" s="18" t="s">
        <v>28</v>
      </c>
      <c r="C37" s="15">
        <v>440456</v>
      </c>
      <c r="D37" s="15"/>
      <c r="E37" s="15">
        <v>440456</v>
      </c>
      <c r="F37" s="16"/>
    </row>
    <row r="38" spans="2:7" x14ac:dyDescent="0.25">
      <c r="B38" s="18" t="s">
        <v>29</v>
      </c>
      <c r="C38" s="15">
        <v>0</v>
      </c>
      <c r="D38" s="15"/>
      <c r="E38" s="15">
        <v>5</v>
      </c>
      <c r="F38" s="16"/>
    </row>
    <row r="39" spans="2:7" x14ac:dyDescent="0.25">
      <c r="B39" s="18" t="s">
        <v>30</v>
      </c>
      <c r="C39" s="15">
        <v>48852</v>
      </c>
      <c r="D39" s="15"/>
      <c r="E39" s="15">
        <v>57935.568810000004</v>
      </c>
      <c r="F39" s="16"/>
    </row>
    <row r="40" spans="2:7" x14ac:dyDescent="0.25">
      <c r="B40" s="18" t="s">
        <v>31</v>
      </c>
      <c r="C40" s="15">
        <v>2475772</v>
      </c>
      <c r="D40" s="15"/>
      <c r="E40" s="15">
        <v>2805378.4311899999</v>
      </c>
      <c r="F40" s="16"/>
    </row>
    <row r="41" spans="2:7" x14ac:dyDescent="0.25">
      <c r="B41" s="13" t="s">
        <v>32</v>
      </c>
      <c r="C41" s="22">
        <f>SUM(C31:C40)</f>
        <v>48506110</v>
      </c>
      <c r="D41" s="21"/>
      <c r="E41" s="22">
        <f>SUM(E31:E40)</f>
        <v>50158439</v>
      </c>
      <c r="F41" s="16"/>
    </row>
    <row r="42" spans="2:7" x14ac:dyDescent="0.25">
      <c r="B42" s="23" t="s">
        <v>33</v>
      </c>
      <c r="C42" s="15"/>
      <c r="D42" s="15"/>
      <c r="E42" s="15"/>
      <c r="F42" s="16"/>
    </row>
    <row r="43" spans="2:7" x14ac:dyDescent="0.25">
      <c r="B43" s="18" t="s">
        <v>34</v>
      </c>
      <c r="C43" s="15">
        <v>16888993</v>
      </c>
      <c r="D43" s="15"/>
      <c r="E43" s="15">
        <v>16888993</v>
      </c>
      <c r="F43" s="16"/>
    </row>
    <row r="44" spans="2:7" x14ac:dyDescent="0.25">
      <c r="B44" s="18" t="s">
        <v>35</v>
      </c>
      <c r="C44" s="15">
        <v>2333</v>
      </c>
      <c r="D44" s="15"/>
      <c r="E44" s="15">
        <v>2333</v>
      </c>
      <c r="F44" s="16"/>
    </row>
    <row r="45" spans="2:7" ht="25.5" x14ac:dyDescent="0.25">
      <c r="B45" s="18" t="s">
        <v>36</v>
      </c>
      <c r="C45" s="24">
        <v>-170628</v>
      </c>
      <c r="D45" s="25"/>
      <c r="E45" s="24">
        <v>-196800</v>
      </c>
      <c r="F45" s="16"/>
    </row>
    <row r="46" spans="2:7" x14ac:dyDescent="0.25">
      <c r="B46" s="18" t="s">
        <v>37</v>
      </c>
      <c r="C46" s="15">
        <v>1031246</v>
      </c>
      <c r="D46" s="15"/>
      <c r="E46" s="15">
        <v>1031246</v>
      </c>
      <c r="F46" s="16"/>
    </row>
    <row r="47" spans="2:7" x14ac:dyDescent="0.25">
      <c r="B47" s="18" t="s">
        <v>38</v>
      </c>
      <c r="C47" s="15">
        <v>282513</v>
      </c>
      <c r="D47" s="15"/>
      <c r="E47" s="15">
        <v>282513</v>
      </c>
      <c r="F47" s="16"/>
    </row>
    <row r="48" spans="2:7" hidden="1" x14ac:dyDescent="0.25">
      <c r="B48" s="18" t="s">
        <v>39</v>
      </c>
      <c r="C48" s="15"/>
      <c r="D48" s="15"/>
      <c r="E48" s="15">
        <v>0</v>
      </c>
      <c r="F48" s="16"/>
      <c r="G48" s="16"/>
    </row>
    <row r="49" spans="2:7" ht="13.5" customHeight="1" x14ac:dyDescent="0.25">
      <c r="B49" s="18" t="s">
        <v>40</v>
      </c>
      <c r="C49" s="26">
        <v>-862069</v>
      </c>
      <c r="D49" s="15"/>
      <c r="E49" s="15">
        <v>157450</v>
      </c>
      <c r="F49" s="16"/>
      <c r="G49" s="16"/>
    </row>
    <row r="50" spans="2:7" x14ac:dyDescent="0.25">
      <c r="B50" s="13" t="s">
        <v>41</v>
      </c>
      <c r="C50" s="22">
        <f>SUM(C43:C49)</f>
        <v>17172388</v>
      </c>
      <c r="D50" s="21"/>
      <c r="E50" s="22">
        <f>SUM(E43:E49)</f>
        <v>18165735</v>
      </c>
      <c r="F50" s="16"/>
    </row>
    <row r="51" spans="2:7" ht="15.75" thickBot="1" x14ac:dyDescent="0.3">
      <c r="B51" s="13" t="s">
        <v>42</v>
      </c>
      <c r="C51" s="20">
        <f>C41+C50</f>
        <v>65678498</v>
      </c>
      <c r="D51" s="21"/>
      <c r="E51" s="20">
        <f>E41+E50</f>
        <v>68324174</v>
      </c>
      <c r="F51" s="16"/>
      <c r="G51" s="16"/>
    </row>
    <row r="52" spans="2:7" ht="15.75" thickTop="1" x14ac:dyDescent="0.25">
      <c r="B52" s="27"/>
      <c r="C52" s="16"/>
      <c r="D52" s="16"/>
      <c r="E52" s="16"/>
    </row>
    <row r="53" spans="2:7" s="28" customFormat="1" ht="12.75" x14ac:dyDescent="0.2">
      <c r="C53" s="29"/>
      <c r="E53" s="30"/>
    </row>
    <row r="54" spans="2:7" s="28" customFormat="1" ht="12.75" x14ac:dyDescent="0.2">
      <c r="B54" s="31" t="s">
        <v>43</v>
      </c>
      <c r="C54" s="28" t="s">
        <v>44</v>
      </c>
    </row>
    <row r="55" spans="2:7" s="28" customFormat="1" ht="12.75" x14ac:dyDescent="0.2">
      <c r="B55" s="31"/>
    </row>
    <row r="56" spans="2:7" s="28" customFormat="1" ht="12.75" x14ac:dyDescent="0.2">
      <c r="B56" s="31"/>
    </row>
    <row r="57" spans="2:7" x14ac:dyDescent="0.25">
      <c r="B57" s="31" t="s">
        <v>45</v>
      </c>
      <c r="C57" s="28" t="s">
        <v>46</v>
      </c>
      <c r="D57" s="28"/>
    </row>
    <row r="60" spans="2:7" x14ac:dyDescent="0.25">
      <c r="C60" s="16"/>
      <c r="D60" s="16"/>
    </row>
  </sheetData>
  <mergeCells count="6">
    <mergeCell ref="B6:D6"/>
    <mergeCell ref="B7:D7"/>
    <mergeCell ref="B9:D9"/>
    <mergeCell ref="B10:D10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9"/>
  <sheetViews>
    <sheetView zoomScale="80" zoomScaleNormal="80" workbookViewId="0">
      <selection activeCell="N34" sqref="N34"/>
    </sheetView>
  </sheetViews>
  <sheetFormatPr defaultRowHeight="15" x14ac:dyDescent="0.25"/>
  <cols>
    <col min="1" max="1" width="5.5703125" customWidth="1"/>
    <col min="2" max="2" width="57.28515625" customWidth="1"/>
    <col min="3" max="3" width="18.5703125" style="27" bestFit="1" customWidth="1"/>
    <col min="4" max="4" width="2.28515625" customWidth="1"/>
    <col min="5" max="5" width="19.85546875" customWidth="1"/>
  </cols>
  <sheetData>
    <row r="5" spans="2:6" ht="15.75" x14ac:dyDescent="0.25">
      <c r="B5" s="32" t="s">
        <v>0</v>
      </c>
      <c r="C5" s="32"/>
      <c r="D5" s="32"/>
      <c r="E5" s="32"/>
    </row>
    <row r="6" spans="2:6" ht="15.75" x14ac:dyDescent="0.25">
      <c r="B6" s="32" t="s">
        <v>47</v>
      </c>
      <c r="C6" s="32"/>
      <c r="D6" s="32"/>
      <c r="E6" s="32"/>
    </row>
    <row r="7" spans="2:6" ht="9" customHeight="1" x14ac:dyDescent="0.25">
      <c r="B7" s="33"/>
      <c r="C7" s="34"/>
      <c r="D7" s="33"/>
      <c r="E7" s="35"/>
    </row>
    <row r="8" spans="2:6" x14ac:dyDescent="0.25">
      <c r="B8" s="5" t="s">
        <v>48</v>
      </c>
      <c r="C8" s="5"/>
      <c r="D8" s="5"/>
      <c r="E8" s="5"/>
    </row>
    <row r="9" spans="2:6" ht="12.75" customHeight="1" x14ac:dyDescent="0.25">
      <c r="B9" s="36"/>
      <c r="C9" s="36"/>
      <c r="D9" s="36"/>
      <c r="E9" s="36"/>
    </row>
    <row r="10" spans="2:6" ht="12.75" customHeight="1" x14ac:dyDescent="0.25">
      <c r="B10" s="6" t="s">
        <v>49</v>
      </c>
      <c r="C10" s="6"/>
      <c r="D10" s="6"/>
      <c r="E10" s="6"/>
      <c r="F10" s="37"/>
    </row>
    <row r="11" spans="2:6" ht="12.75" customHeight="1" x14ac:dyDescent="0.25">
      <c r="B11" s="7"/>
      <c r="C11" s="7"/>
      <c r="D11" s="7"/>
      <c r="E11" s="7"/>
    </row>
    <row r="12" spans="2:6" x14ac:dyDescent="0.25">
      <c r="B12" s="38"/>
      <c r="C12" s="39"/>
      <c r="D12" s="38"/>
      <c r="E12" s="39" t="s">
        <v>50</v>
      </c>
    </row>
    <row r="13" spans="2:6" s="37" customFormat="1" ht="71.25" customHeight="1" x14ac:dyDescent="0.25">
      <c r="B13" s="40" t="s">
        <v>5</v>
      </c>
      <c r="C13" s="12" t="s">
        <v>51</v>
      </c>
      <c r="D13" s="41"/>
      <c r="E13" s="12" t="s">
        <v>52</v>
      </c>
    </row>
    <row r="14" spans="2:6" s="43" customFormat="1" ht="25.5" customHeight="1" x14ac:dyDescent="0.25">
      <c r="B14" s="42" t="s">
        <v>53</v>
      </c>
      <c r="C14" s="26">
        <v>1250357</v>
      </c>
      <c r="D14" s="26"/>
      <c r="E14" s="26">
        <v>1971657</v>
      </c>
    </row>
    <row r="15" spans="2:6" x14ac:dyDescent="0.25">
      <c r="B15" s="44" t="s">
        <v>54</v>
      </c>
      <c r="C15" s="26">
        <v>-768846</v>
      </c>
      <c r="D15" s="45"/>
      <c r="E15" s="26">
        <v>-1373516</v>
      </c>
      <c r="F15" s="27"/>
    </row>
    <row r="16" spans="2:6" x14ac:dyDescent="0.25">
      <c r="B16" s="46" t="s">
        <v>55</v>
      </c>
      <c r="C16" s="47">
        <f>SUM(C14:C15)</f>
        <v>481511</v>
      </c>
      <c r="D16" s="48"/>
      <c r="E16" s="47">
        <f>SUM(E14:E15)</f>
        <v>598141</v>
      </c>
      <c r="F16" s="27"/>
    </row>
    <row r="17" spans="2:6" x14ac:dyDescent="0.25">
      <c r="B17" s="44" t="s">
        <v>56</v>
      </c>
      <c r="C17" s="26">
        <v>79910</v>
      </c>
      <c r="D17" s="45"/>
      <c r="E17" s="26">
        <v>702322</v>
      </c>
      <c r="F17" s="27"/>
    </row>
    <row r="18" spans="2:6" x14ac:dyDescent="0.25">
      <c r="B18" s="44" t="s">
        <v>57</v>
      </c>
      <c r="C18" s="49">
        <v>-18442</v>
      </c>
      <c r="D18" s="45"/>
      <c r="E18" s="49">
        <v>-294635</v>
      </c>
      <c r="F18" s="27"/>
    </row>
    <row r="19" spans="2:6" x14ac:dyDescent="0.25">
      <c r="B19" s="50" t="s">
        <v>58</v>
      </c>
      <c r="C19" s="47">
        <f>SUM(C17:C18)</f>
        <v>61468</v>
      </c>
      <c r="D19" s="48"/>
      <c r="E19" s="47">
        <f>SUM(E17:E18)</f>
        <v>407687</v>
      </c>
      <c r="F19" s="27"/>
    </row>
    <row r="20" spans="2:6" hidden="1" x14ac:dyDescent="0.25">
      <c r="B20" s="44" t="s">
        <v>59</v>
      </c>
      <c r="C20" s="51">
        <v>0</v>
      </c>
      <c r="D20" s="48"/>
      <c r="E20" s="51">
        <v>0</v>
      </c>
      <c r="F20" s="27"/>
    </row>
    <row r="21" spans="2:6" s="53" customFormat="1" ht="25.5" customHeight="1" x14ac:dyDescent="0.25">
      <c r="B21" s="44" t="s">
        <v>60</v>
      </c>
      <c r="C21" s="45">
        <v>425451</v>
      </c>
      <c r="D21" s="45"/>
      <c r="E21" s="45">
        <v>220758</v>
      </c>
      <c r="F21" s="52"/>
    </row>
    <row r="22" spans="2:6" x14ac:dyDescent="0.25">
      <c r="B22" s="54" t="s">
        <v>61</v>
      </c>
      <c r="C22" s="45">
        <v>-745667</v>
      </c>
      <c r="D22" s="45"/>
      <c r="E22" s="45">
        <v>-140438</v>
      </c>
      <c r="F22" s="27"/>
    </row>
    <row r="23" spans="2:6" ht="25.5" customHeight="1" x14ac:dyDescent="0.25">
      <c r="B23" s="54" t="s">
        <v>62</v>
      </c>
      <c r="C23" s="55">
        <v>-227611</v>
      </c>
      <c r="D23" s="55"/>
      <c r="E23" s="55">
        <v>32275</v>
      </c>
      <c r="F23" s="27"/>
    </row>
    <row r="24" spans="2:6" ht="25.5" hidden="1" customHeight="1" x14ac:dyDescent="0.25">
      <c r="B24" s="54" t="s">
        <v>63</v>
      </c>
      <c r="C24" s="51"/>
      <c r="D24" s="48"/>
      <c r="E24" s="51"/>
      <c r="F24" s="27"/>
    </row>
    <row r="25" spans="2:6" x14ac:dyDescent="0.25">
      <c r="B25" s="54" t="s">
        <v>64</v>
      </c>
      <c r="C25" s="45">
        <v>61626</v>
      </c>
      <c r="D25" s="45"/>
      <c r="E25" s="45">
        <v>26259</v>
      </c>
      <c r="F25" s="27"/>
    </row>
    <row r="26" spans="2:6" x14ac:dyDescent="0.25">
      <c r="B26" s="56" t="s">
        <v>65</v>
      </c>
      <c r="C26" s="47">
        <f>C16+C19+C21+C22+C23+C25+C20+C24</f>
        <v>56778</v>
      </c>
      <c r="D26" s="48"/>
      <c r="E26" s="47">
        <f>E16+E19+E21+E22+E23+E25+E20+E24</f>
        <v>1144682</v>
      </c>
      <c r="F26" s="57"/>
    </row>
    <row r="27" spans="2:6" x14ac:dyDescent="0.25">
      <c r="B27" s="54" t="s">
        <v>66</v>
      </c>
      <c r="C27" s="45">
        <v>5904</v>
      </c>
      <c r="D27" s="45"/>
      <c r="E27" s="45">
        <v>-1995751</v>
      </c>
      <c r="F27" s="27"/>
    </row>
    <row r="28" spans="2:6" x14ac:dyDescent="0.25">
      <c r="B28" s="54" t="s">
        <v>67</v>
      </c>
      <c r="C28" s="45">
        <v>-453302</v>
      </c>
      <c r="D28" s="45"/>
      <c r="E28" s="45">
        <v>-520957</v>
      </c>
      <c r="F28" s="27"/>
    </row>
    <row r="29" spans="2:6" x14ac:dyDescent="0.25">
      <c r="B29" s="54" t="s">
        <v>68</v>
      </c>
      <c r="C29" s="45">
        <v>-601009</v>
      </c>
      <c r="D29" s="45"/>
      <c r="E29" s="45">
        <v>-569526</v>
      </c>
      <c r="F29" s="27"/>
    </row>
    <row r="30" spans="2:6" x14ac:dyDescent="0.25">
      <c r="B30" s="56" t="s">
        <v>69</v>
      </c>
      <c r="C30" s="58">
        <f>SUM(C26:C29)</f>
        <v>-991629</v>
      </c>
      <c r="D30" s="48"/>
      <c r="E30" s="58">
        <f>SUM(E26:E29)</f>
        <v>-1941552</v>
      </c>
      <c r="F30" s="27"/>
    </row>
    <row r="31" spans="2:6" ht="13.5" customHeight="1" x14ac:dyDescent="0.25">
      <c r="B31" s="54" t="s">
        <v>70</v>
      </c>
      <c r="C31" s="45">
        <v>-27890</v>
      </c>
      <c r="D31" s="45"/>
      <c r="E31" s="45">
        <v>-102558</v>
      </c>
      <c r="F31" s="59"/>
    </row>
    <row r="32" spans="2:6" ht="15.75" thickBot="1" x14ac:dyDescent="0.3">
      <c r="B32" s="56" t="s">
        <v>71</v>
      </c>
      <c r="C32" s="60">
        <f>SUM(C30:C31)</f>
        <v>-1019519</v>
      </c>
      <c r="D32" s="48"/>
      <c r="E32" s="60">
        <f>SUM(E30:E31)</f>
        <v>-2044110</v>
      </c>
    </row>
    <row r="33" spans="2:5" ht="15.75" thickTop="1" x14ac:dyDescent="0.25">
      <c r="B33" s="27"/>
      <c r="D33" s="27"/>
      <c r="E33" s="27"/>
    </row>
    <row r="34" spans="2:5" x14ac:dyDescent="0.25">
      <c r="B34" s="61" t="s">
        <v>72</v>
      </c>
      <c r="C34" s="62"/>
      <c r="D34" s="62"/>
      <c r="E34" s="62"/>
    </row>
    <row r="35" spans="2:5" ht="27.75" customHeight="1" x14ac:dyDescent="0.25">
      <c r="B35" s="63" t="s">
        <v>73</v>
      </c>
      <c r="C35" s="62"/>
      <c r="D35" s="62"/>
      <c r="E35" s="62"/>
    </row>
    <row r="36" spans="2:5" ht="24.75" customHeight="1" x14ac:dyDescent="0.25">
      <c r="B36" s="64" t="s">
        <v>74</v>
      </c>
      <c r="C36" s="45">
        <v>33576</v>
      </c>
      <c r="D36" s="65"/>
      <c r="E36" s="45">
        <v>149858</v>
      </c>
    </row>
    <row r="37" spans="2:5" ht="28.5" customHeight="1" x14ac:dyDescent="0.25">
      <c r="B37" s="64" t="s">
        <v>75</v>
      </c>
      <c r="C37" s="49">
        <v>-7404</v>
      </c>
      <c r="D37" s="65"/>
      <c r="E37" s="49">
        <v>-32275</v>
      </c>
    </row>
    <row r="38" spans="2:5" ht="26.25" x14ac:dyDescent="0.25">
      <c r="B38" s="66" t="s">
        <v>76</v>
      </c>
      <c r="C38" s="67">
        <f>SUM(C36:C37)</f>
        <v>26172</v>
      </c>
      <c r="D38" s="68"/>
      <c r="E38" s="67">
        <f>SUM(E36:E37)</f>
        <v>117583</v>
      </c>
    </row>
    <row r="39" spans="2:5" ht="14.25" customHeight="1" thickBot="1" x14ac:dyDescent="0.3">
      <c r="B39" s="66" t="s">
        <v>77</v>
      </c>
      <c r="C39" s="69">
        <f>C32+C38</f>
        <v>-993347</v>
      </c>
      <c r="D39" s="68"/>
      <c r="E39" s="69">
        <f>E32+E38</f>
        <v>-1926527</v>
      </c>
    </row>
    <row r="40" spans="2:5" ht="15.75" thickTop="1" x14ac:dyDescent="0.25">
      <c r="E40" s="27"/>
    </row>
    <row r="41" spans="2:5" x14ac:dyDescent="0.25">
      <c r="B41" s="70"/>
      <c r="C41" s="71"/>
      <c r="E41" s="71"/>
    </row>
    <row r="42" spans="2:5" x14ac:dyDescent="0.25">
      <c r="B42" s="71"/>
      <c r="C42" s="72"/>
      <c r="D42" s="73"/>
      <c r="E42" s="73"/>
    </row>
    <row r="44" spans="2:5" x14ac:dyDescent="0.25">
      <c r="B44" s="31" t="s">
        <v>43</v>
      </c>
      <c r="C44" s="28" t="s">
        <v>44</v>
      </c>
    </row>
    <row r="45" spans="2:5" s="28" customFormat="1" ht="12.75" x14ac:dyDescent="0.2">
      <c r="B45" s="31"/>
      <c r="C45" s="71"/>
      <c r="E45" s="71"/>
    </row>
    <row r="46" spans="2:5" s="28" customFormat="1" ht="12.75" x14ac:dyDescent="0.2">
      <c r="B46" s="31"/>
      <c r="C46" s="71"/>
    </row>
    <row r="47" spans="2:5" s="28" customFormat="1" ht="12.75" x14ac:dyDescent="0.2">
      <c r="B47" s="31" t="s">
        <v>45</v>
      </c>
      <c r="C47" s="28" t="s">
        <v>46</v>
      </c>
    </row>
    <row r="48" spans="2:5" s="28" customFormat="1" ht="12.75" x14ac:dyDescent="0.2">
      <c r="B48" s="31"/>
      <c r="C48" s="71"/>
    </row>
    <row r="49" spans="3:3" s="28" customFormat="1" ht="12.75" x14ac:dyDescent="0.2">
      <c r="C49" s="71"/>
    </row>
  </sheetData>
  <mergeCells count="5">
    <mergeCell ref="B5:E5"/>
    <mergeCell ref="B6:E6"/>
    <mergeCell ref="B8:E8"/>
    <mergeCell ref="B10:E10"/>
    <mergeCell ref="B11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1"/>
  <sheetViews>
    <sheetView zoomScale="82" zoomScaleNormal="82" workbookViewId="0">
      <selection activeCell="C14" sqref="C14:D32"/>
    </sheetView>
  </sheetViews>
  <sheetFormatPr defaultRowHeight="15" outlineLevelRow="1" x14ac:dyDescent="0.25"/>
  <cols>
    <col min="1" max="1" width="69.5703125" style="27" customWidth="1"/>
    <col min="2" max="2" width="20.85546875" style="27" customWidth="1"/>
    <col min="3" max="3" width="4" style="27" customWidth="1"/>
    <col min="4" max="4" width="21.5703125" style="27" customWidth="1"/>
    <col min="5" max="5" width="9.7109375" style="27" bestFit="1" customWidth="1"/>
    <col min="6" max="6" width="9.140625" style="27"/>
    <col min="7" max="7" width="12.5703125" style="27" customWidth="1"/>
    <col min="8" max="9" width="9.140625" style="27"/>
    <col min="10" max="10" width="16.7109375" style="27" bestFit="1" customWidth="1"/>
    <col min="11" max="16384" width="9.140625" style="27"/>
  </cols>
  <sheetData>
    <row r="5" spans="1:8" x14ac:dyDescent="0.25">
      <c r="A5" s="6" t="s">
        <v>0</v>
      </c>
      <c r="B5" s="6"/>
      <c r="C5" s="6"/>
      <c r="D5" s="6"/>
    </row>
    <row r="6" spans="1:8" x14ac:dyDescent="0.25">
      <c r="A6" s="6" t="s">
        <v>78</v>
      </c>
      <c r="B6" s="6"/>
      <c r="C6" s="6"/>
      <c r="D6" s="6"/>
    </row>
    <row r="7" spans="1:8" ht="23.25" customHeight="1" x14ac:dyDescent="0.25">
      <c r="A7" s="6" t="s">
        <v>79</v>
      </c>
      <c r="B7" s="6"/>
      <c r="C7" s="6"/>
      <c r="D7" s="6"/>
    </row>
    <row r="8" spans="1:8" ht="12.75" customHeight="1" x14ac:dyDescent="0.25">
      <c r="A8" s="6" t="s">
        <v>49</v>
      </c>
      <c r="B8" s="6"/>
      <c r="C8" s="6"/>
      <c r="D8" s="6"/>
    </row>
    <row r="9" spans="1:8" x14ac:dyDescent="0.25">
      <c r="A9" s="74"/>
      <c r="B9" s="74"/>
      <c r="C9" s="74"/>
      <c r="D9" s="74"/>
    </row>
    <row r="10" spans="1:8" x14ac:dyDescent="0.25">
      <c r="A10" s="75"/>
      <c r="B10" s="76"/>
      <c r="C10" s="76"/>
      <c r="D10" s="77" t="s">
        <v>50</v>
      </c>
    </row>
    <row r="11" spans="1:8" ht="72.75" customHeight="1" x14ac:dyDescent="0.25">
      <c r="A11" s="78" t="s">
        <v>80</v>
      </c>
      <c r="B11" s="12" t="s">
        <v>81</v>
      </c>
      <c r="C11" s="41"/>
      <c r="D11" s="12" t="s">
        <v>82</v>
      </c>
    </row>
    <row r="12" spans="1:8" x14ac:dyDescent="0.25">
      <c r="A12" s="79" t="s">
        <v>83</v>
      </c>
      <c r="B12" s="15"/>
      <c r="C12" s="80"/>
      <c r="D12" s="81"/>
    </row>
    <row r="13" spans="1:8" x14ac:dyDescent="0.25">
      <c r="A13" s="82" t="s">
        <v>84</v>
      </c>
      <c r="B13" s="83">
        <v>373224</v>
      </c>
      <c r="C13" s="84"/>
      <c r="D13" s="83">
        <v>2583675</v>
      </c>
      <c r="H13" s="85"/>
    </row>
    <row r="14" spans="1:8" x14ac:dyDescent="0.25">
      <c r="A14" s="82" t="s">
        <v>85</v>
      </c>
      <c r="B14" s="83">
        <v>-737381</v>
      </c>
      <c r="C14" s="84"/>
      <c r="D14" s="83">
        <v>-1245044</v>
      </c>
      <c r="H14" s="85"/>
    </row>
    <row r="15" spans="1:8" x14ac:dyDescent="0.25">
      <c r="A15" s="82" t="s">
        <v>86</v>
      </c>
      <c r="B15" s="15">
        <v>81372</v>
      </c>
      <c r="C15" s="84"/>
      <c r="D15" s="15">
        <v>699858</v>
      </c>
      <c r="H15" s="85"/>
    </row>
    <row r="16" spans="1:8" x14ac:dyDescent="0.25">
      <c r="A16" s="82" t="s">
        <v>87</v>
      </c>
      <c r="B16" s="83">
        <v>-30683</v>
      </c>
      <c r="C16" s="84"/>
      <c r="D16" s="83">
        <v>-274482</v>
      </c>
      <c r="H16" s="85"/>
    </row>
    <row r="17" spans="1:8" ht="25.5" hidden="1" customHeight="1" outlineLevel="1" x14ac:dyDescent="0.25">
      <c r="A17" s="82" t="s">
        <v>88</v>
      </c>
      <c r="B17" s="83"/>
      <c r="C17" s="84"/>
      <c r="D17" s="83"/>
      <c r="H17" s="85"/>
    </row>
    <row r="18" spans="1:8" ht="27.75" customHeight="1" collapsed="1" x14ac:dyDescent="0.25">
      <c r="A18" s="82" t="s">
        <v>89</v>
      </c>
      <c r="B18" s="86">
        <v>-31389</v>
      </c>
      <c r="C18" s="87"/>
      <c r="D18" s="86">
        <v>199076</v>
      </c>
      <c r="H18" s="85"/>
    </row>
    <row r="19" spans="1:8" x14ac:dyDescent="0.25">
      <c r="A19" s="82" t="s">
        <v>90</v>
      </c>
      <c r="B19" s="83">
        <v>11162</v>
      </c>
      <c r="C19" s="84"/>
      <c r="D19" s="83">
        <v>24924</v>
      </c>
      <c r="H19" s="85"/>
    </row>
    <row r="20" spans="1:8" hidden="1" outlineLevel="1" x14ac:dyDescent="0.25">
      <c r="A20" s="82" t="s">
        <v>91</v>
      </c>
      <c r="B20" s="83"/>
      <c r="C20" s="84"/>
      <c r="D20" s="83"/>
      <c r="H20" s="85"/>
    </row>
    <row r="21" spans="1:8" collapsed="1" x14ac:dyDescent="0.25">
      <c r="A21" s="82" t="s">
        <v>92</v>
      </c>
      <c r="B21" s="15">
        <v>65106</v>
      </c>
      <c r="C21" s="84"/>
      <c r="D21" s="15">
        <v>32527</v>
      </c>
      <c r="H21" s="85"/>
    </row>
    <row r="22" spans="1:8" x14ac:dyDescent="0.25">
      <c r="A22" s="82" t="s">
        <v>93</v>
      </c>
      <c r="B22" s="86">
        <v>-977396</v>
      </c>
      <c r="C22" s="87"/>
      <c r="D22" s="86">
        <v>-1015954</v>
      </c>
      <c r="G22" s="85"/>
      <c r="H22" s="85"/>
    </row>
    <row r="23" spans="1:8" x14ac:dyDescent="0.25">
      <c r="A23" s="88"/>
      <c r="B23" s="83"/>
      <c r="C23" s="89"/>
      <c r="D23" s="83"/>
      <c r="E23" s="90"/>
    </row>
    <row r="24" spans="1:8" x14ac:dyDescent="0.25">
      <c r="A24" s="91" t="s">
        <v>94</v>
      </c>
      <c r="B24" s="83"/>
      <c r="C24" s="84"/>
      <c r="D24" s="83"/>
    </row>
    <row r="25" spans="1:8" hidden="1" outlineLevel="1" x14ac:dyDescent="0.25">
      <c r="A25" s="82" t="s">
        <v>95</v>
      </c>
      <c r="B25" s="83"/>
      <c r="C25" s="84"/>
      <c r="D25" s="83"/>
    </row>
    <row r="26" spans="1:8" collapsed="1" x14ac:dyDescent="0.25">
      <c r="A26" s="82" t="s">
        <v>10</v>
      </c>
      <c r="B26" s="83">
        <v>75562</v>
      </c>
      <c r="C26" s="84"/>
      <c r="D26" s="83">
        <v>3513636</v>
      </c>
      <c r="H26" s="85"/>
    </row>
    <row r="27" spans="1:8" hidden="1" outlineLevel="1" x14ac:dyDescent="0.25">
      <c r="A27" s="82" t="s">
        <v>96</v>
      </c>
      <c r="B27" s="83"/>
      <c r="C27" s="84"/>
      <c r="D27" s="83"/>
      <c r="G27" s="92"/>
      <c r="H27" s="57"/>
    </row>
    <row r="28" spans="1:8" collapsed="1" x14ac:dyDescent="0.25">
      <c r="A28" s="82" t="s">
        <v>97</v>
      </c>
      <c r="B28" s="83">
        <v>772332</v>
      </c>
      <c r="C28" s="84"/>
      <c r="D28" s="83">
        <v>-841536</v>
      </c>
      <c r="G28" s="92"/>
      <c r="H28" s="85"/>
    </row>
    <row r="29" spans="1:8" x14ac:dyDescent="0.25">
      <c r="A29" s="82" t="s">
        <v>98</v>
      </c>
      <c r="B29" s="83">
        <v>2667969</v>
      </c>
      <c r="C29" s="84"/>
      <c r="D29" s="83">
        <v>5055510</v>
      </c>
      <c r="H29" s="57"/>
    </row>
    <row r="30" spans="1:8" ht="12.75" customHeight="1" outlineLevel="1" x14ac:dyDescent="0.25">
      <c r="A30" s="82" t="s">
        <v>15</v>
      </c>
      <c r="B30" s="83">
        <v>177333</v>
      </c>
      <c r="C30" s="84"/>
      <c r="D30" s="83">
        <v>136630</v>
      </c>
      <c r="G30" s="92"/>
      <c r="H30" s="85"/>
    </row>
    <row r="31" spans="1:8" x14ac:dyDescent="0.25">
      <c r="A31" s="82" t="s">
        <v>20</v>
      </c>
      <c r="B31" s="83">
        <v>11286.240650000007</v>
      </c>
      <c r="C31" s="84"/>
      <c r="D31" s="83">
        <v>-1814596</v>
      </c>
      <c r="G31" s="92"/>
      <c r="H31" s="85"/>
    </row>
    <row r="32" spans="1:8" x14ac:dyDescent="0.25">
      <c r="A32" s="82"/>
      <c r="B32" s="83"/>
      <c r="C32" s="84"/>
      <c r="D32" s="83"/>
      <c r="G32" s="93"/>
    </row>
    <row r="33" spans="1:12" x14ac:dyDescent="0.25">
      <c r="A33" s="91" t="s">
        <v>99</v>
      </c>
      <c r="C33" s="84"/>
    </row>
    <row r="34" spans="1:12" x14ac:dyDescent="0.25">
      <c r="A34" s="82" t="s">
        <v>100</v>
      </c>
      <c r="B34" s="83">
        <v>123283</v>
      </c>
      <c r="C34" s="84"/>
      <c r="D34" s="83">
        <v>-3646663</v>
      </c>
      <c r="G34" s="92"/>
      <c r="H34" s="85"/>
    </row>
    <row r="35" spans="1:12" x14ac:dyDescent="0.25">
      <c r="A35" s="82" t="s">
        <v>101</v>
      </c>
      <c r="B35" s="83">
        <v>-1832073.4813600001</v>
      </c>
      <c r="C35" s="84"/>
      <c r="D35" s="83">
        <v>-712263</v>
      </c>
      <c r="G35" s="92"/>
      <c r="H35" s="85"/>
    </row>
    <row r="36" spans="1:12" x14ac:dyDescent="0.25">
      <c r="A36" s="94" t="s">
        <v>25</v>
      </c>
      <c r="B36" s="83">
        <v>0</v>
      </c>
      <c r="C36" s="84"/>
      <c r="D36" s="83">
        <v>2000000</v>
      </c>
    </row>
    <row r="37" spans="1:12" ht="12.75" customHeight="1" outlineLevel="1" x14ac:dyDescent="0.25">
      <c r="A37" s="94" t="s">
        <v>15</v>
      </c>
      <c r="B37" s="83">
        <v>-166443</v>
      </c>
      <c r="C37" s="84"/>
      <c r="D37" s="83">
        <v>-118729</v>
      </c>
      <c r="G37" s="92"/>
      <c r="H37" s="85"/>
    </row>
    <row r="38" spans="1:12" x14ac:dyDescent="0.25">
      <c r="A38" s="82" t="s">
        <v>31</v>
      </c>
      <c r="B38" s="95">
        <v>-298428</v>
      </c>
      <c r="C38" s="84"/>
      <c r="D38" s="95">
        <v>-591414</v>
      </c>
      <c r="G38" s="92"/>
      <c r="H38" s="85"/>
    </row>
    <row r="39" spans="1:12" ht="26.25" x14ac:dyDescent="0.25">
      <c r="A39" s="96" t="s">
        <v>102</v>
      </c>
      <c r="B39" s="97">
        <f>ROUND(SUM(B13:B38),0)</f>
        <v>284836</v>
      </c>
      <c r="C39" s="89"/>
      <c r="D39" s="98">
        <f>ROUND(SUM(D13:D38),0)</f>
        <v>3985155</v>
      </c>
      <c r="E39" s="90"/>
      <c r="G39" s="85"/>
      <c r="H39" s="85"/>
    </row>
    <row r="40" spans="1:12" x14ac:dyDescent="0.25">
      <c r="A40" s="94" t="s">
        <v>103</v>
      </c>
      <c r="B40" s="83">
        <v>-28</v>
      </c>
      <c r="C40" s="84"/>
      <c r="D40" s="83">
        <v>-16</v>
      </c>
    </row>
    <row r="41" spans="1:12" ht="26.25" x14ac:dyDescent="0.25">
      <c r="A41" s="96" t="s">
        <v>104</v>
      </c>
      <c r="B41" s="99">
        <f>SUM(B39:B40)</f>
        <v>284808</v>
      </c>
      <c r="C41" s="89"/>
      <c r="D41" s="99">
        <f>SUM(D39:D40)</f>
        <v>3985139</v>
      </c>
      <c r="E41" s="90"/>
      <c r="J41" s="100"/>
      <c r="L41" s="85"/>
    </row>
    <row r="42" spans="1:12" x14ac:dyDescent="0.25">
      <c r="A42" s="96"/>
      <c r="B42" s="84"/>
      <c r="C42" s="84"/>
      <c r="D42" s="84"/>
      <c r="J42" s="100"/>
    </row>
    <row r="43" spans="1:12" x14ac:dyDescent="0.25">
      <c r="A43" s="79" t="s">
        <v>105</v>
      </c>
      <c r="B43" s="84"/>
      <c r="C43" s="84"/>
      <c r="D43" s="84"/>
      <c r="J43" s="100"/>
    </row>
    <row r="44" spans="1:12" hidden="1" outlineLevel="1" x14ac:dyDescent="0.25">
      <c r="A44" s="82" t="s">
        <v>106</v>
      </c>
      <c r="B44" s="83"/>
      <c r="C44" s="84"/>
      <c r="D44" s="83"/>
    </row>
    <row r="45" spans="1:12" ht="25.5" customHeight="1" collapsed="1" x14ac:dyDescent="0.25">
      <c r="A45" s="82" t="s">
        <v>107</v>
      </c>
      <c r="B45" s="83">
        <v>-1472</v>
      </c>
      <c r="C45" s="84"/>
      <c r="D45" s="83">
        <v>-334723</v>
      </c>
    </row>
    <row r="46" spans="1:12" ht="13.5" hidden="1" customHeight="1" x14ac:dyDescent="0.25">
      <c r="A46" s="82" t="s">
        <v>108</v>
      </c>
      <c r="B46" s="83"/>
      <c r="C46" s="84"/>
      <c r="D46" s="83"/>
    </row>
    <row r="47" spans="1:12" ht="15" customHeight="1" outlineLevel="1" x14ac:dyDescent="0.25">
      <c r="A47" s="82" t="s">
        <v>109</v>
      </c>
      <c r="B47" s="86">
        <v>204.172</v>
      </c>
      <c r="C47" s="87"/>
      <c r="D47" s="101">
        <v>50089</v>
      </c>
    </row>
    <row r="48" spans="1:12" ht="14.25" hidden="1" customHeight="1" outlineLevel="1" x14ac:dyDescent="0.25">
      <c r="A48" s="82" t="s">
        <v>110</v>
      </c>
      <c r="B48" s="95">
        <v>0</v>
      </c>
      <c r="C48" s="84"/>
    </row>
    <row r="49" spans="1:6" collapsed="1" x14ac:dyDescent="0.25">
      <c r="A49" s="96" t="s">
        <v>111</v>
      </c>
      <c r="B49" s="102">
        <f>SUM(B44:B48)</f>
        <v>-1267.828</v>
      </c>
      <c r="C49" s="89"/>
      <c r="D49" s="102">
        <f>SUM(D44:D47)</f>
        <v>-284634</v>
      </c>
      <c r="E49" s="90"/>
    </row>
    <row r="50" spans="1:6" x14ac:dyDescent="0.25">
      <c r="A50" s="96"/>
      <c r="B50" s="84"/>
      <c r="C50" s="84"/>
      <c r="D50" s="84"/>
    </row>
    <row r="51" spans="1:6" x14ac:dyDescent="0.25">
      <c r="A51" s="103" t="s">
        <v>112</v>
      </c>
      <c r="B51" s="84"/>
      <c r="C51" s="84"/>
      <c r="D51" s="84"/>
    </row>
    <row r="52" spans="1:6" hidden="1" x14ac:dyDescent="0.25">
      <c r="A52" s="82" t="s">
        <v>113</v>
      </c>
      <c r="B52" s="83"/>
      <c r="C52" s="84"/>
      <c r="D52" s="83"/>
    </row>
    <row r="53" spans="1:6" hidden="1" x14ac:dyDescent="0.25">
      <c r="A53" s="82" t="s">
        <v>114</v>
      </c>
      <c r="B53" s="83"/>
      <c r="C53" s="84"/>
      <c r="D53" s="83"/>
    </row>
    <row r="54" spans="1:6" x14ac:dyDescent="0.25">
      <c r="A54" s="104" t="s">
        <v>115</v>
      </c>
      <c r="B54" s="83">
        <v>0</v>
      </c>
      <c r="C54" s="84"/>
      <c r="D54" s="101">
        <v>756</v>
      </c>
    </row>
    <row r="55" spans="1:6" hidden="1" outlineLevel="1" x14ac:dyDescent="0.25">
      <c r="A55" s="82" t="s">
        <v>116</v>
      </c>
      <c r="B55" s="83"/>
      <c r="C55" s="84"/>
      <c r="D55" s="83"/>
    </row>
    <row r="56" spans="1:6" collapsed="1" x14ac:dyDescent="0.25">
      <c r="A56" s="82" t="s">
        <v>117</v>
      </c>
      <c r="B56" s="83">
        <v>-784522</v>
      </c>
      <c r="C56" s="84"/>
      <c r="D56" s="83">
        <v>-1880532</v>
      </c>
    </row>
    <row r="57" spans="1:6" hidden="1" outlineLevel="1" x14ac:dyDescent="0.25">
      <c r="A57" s="82" t="s">
        <v>118</v>
      </c>
      <c r="B57" s="95">
        <v>0</v>
      </c>
      <c r="C57" s="84"/>
      <c r="D57" s="95"/>
    </row>
    <row r="58" spans="1:6" collapsed="1" x14ac:dyDescent="0.25">
      <c r="A58" s="96" t="s">
        <v>119</v>
      </c>
      <c r="B58" s="102">
        <f>SUM(B52:B57)</f>
        <v>-784522</v>
      </c>
      <c r="C58" s="89"/>
      <c r="D58" s="102">
        <f>SUM(D52:D57)</f>
        <v>-1879776</v>
      </c>
      <c r="F58" s="90"/>
    </row>
    <row r="59" spans="1:6" x14ac:dyDescent="0.25">
      <c r="A59" s="96"/>
      <c r="B59" s="84"/>
      <c r="C59" s="84"/>
      <c r="D59" s="84"/>
      <c r="F59" s="90"/>
    </row>
    <row r="60" spans="1:6" x14ac:dyDescent="0.25">
      <c r="A60" s="96" t="s">
        <v>120</v>
      </c>
      <c r="B60" s="105">
        <f>B58+B49+B41</f>
        <v>-500981.82799999998</v>
      </c>
      <c r="C60" s="89"/>
      <c r="D60" s="105">
        <f>D58+D49+D41</f>
        <v>1820729</v>
      </c>
    </row>
    <row r="61" spans="1:6" ht="12" customHeight="1" x14ac:dyDescent="0.25">
      <c r="A61" s="82" t="s">
        <v>121</v>
      </c>
      <c r="B61" s="86">
        <v>6555.62752</v>
      </c>
      <c r="C61" s="87"/>
      <c r="D61" s="86">
        <v>-261327</v>
      </c>
    </row>
    <row r="62" spans="1:6" x14ac:dyDescent="0.25">
      <c r="A62" s="82" t="s">
        <v>122</v>
      </c>
      <c r="B62" s="83">
        <v>644437</v>
      </c>
      <c r="C62" s="84"/>
      <c r="D62" s="83">
        <v>18738221</v>
      </c>
    </row>
    <row r="63" spans="1:6" x14ac:dyDescent="0.25">
      <c r="A63" s="96" t="s">
        <v>123</v>
      </c>
      <c r="B63" s="102">
        <f>SUM(B60:B62)</f>
        <v>150010.79952</v>
      </c>
      <c r="C63" s="106"/>
      <c r="D63" s="102">
        <f>SUM(D60:D62)</f>
        <v>20297623</v>
      </c>
    </row>
    <row r="64" spans="1:6" x14ac:dyDescent="0.25">
      <c r="D64" s="90"/>
    </row>
    <row r="65" spans="1:4" x14ac:dyDescent="0.25">
      <c r="B65" s="85"/>
      <c r="C65" s="85"/>
      <c r="D65" s="85"/>
    </row>
    <row r="67" spans="1:4" x14ac:dyDescent="0.25">
      <c r="A67" s="31" t="s">
        <v>43</v>
      </c>
      <c r="B67" s="71" t="s">
        <v>44</v>
      </c>
      <c r="C67" s="28"/>
      <c r="D67" s="28"/>
    </row>
    <row r="68" spans="1:4" x14ac:dyDescent="0.25">
      <c r="A68" s="31"/>
      <c r="B68" s="71"/>
      <c r="C68" s="28"/>
      <c r="D68" s="28"/>
    </row>
    <row r="69" spans="1:4" x14ac:dyDescent="0.25">
      <c r="A69" s="31"/>
      <c r="B69" s="71"/>
      <c r="C69" s="28"/>
    </row>
    <row r="70" spans="1:4" x14ac:dyDescent="0.25">
      <c r="A70" s="31" t="s">
        <v>124</v>
      </c>
      <c r="B70" s="71" t="s">
        <v>46</v>
      </c>
      <c r="C70" s="28"/>
    </row>
    <row r="71" spans="1:4" x14ac:dyDescent="0.25">
      <c r="A71" s="107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zoomScale="86" zoomScaleNormal="86" workbookViewId="0">
      <selection activeCell="N23" sqref="N23"/>
    </sheetView>
  </sheetViews>
  <sheetFormatPr defaultRowHeight="15" outlineLevelRow="2" x14ac:dyDescent="0.25"/>
  <cols>
    <col min="1" max="1" width="44.5703125" style="27" customWidth="1"/>
    <col min="2" max="2" width="15.85546875" style="27" bestFit="1" customWidth="1"/>
    <col min="3" max="3" width="2.140625" style="27" customWidth="1"/>
    <col min="4" max="4" width="14.28515625" style="27" customWidth="1"/>
    <col min="5" max="5" width="1.7109375" style="27" customWidth="1"/>
    <col min="6" max="6" width="13.7109375" style="27" customWidth="1"/>
    <col min="7" max="7" width="2.140625" style="27" customWidth="1"/>
    <col min="8" max="8" width="12.28515625" style="27" customWidth="1"/>
    <col min="9" max="9" width="1.85546875" style="27" customWidth="1"/>
    <col min="10" max="10" width="10.7109375" style="27" bestFit="1" customWidth="1"/>
    <col min="11" max="11" width="2.42578125" style="27" customWidth="1"/>
    <col min="12" max="12" width="13.85546875" style="27" customWidth="1"/>
    <col min="13" max="13" width="2.42578125" style="27" customWidth="1"/>
    <col min="14" max="14" width="12.42578125" style="27" customWidth="1"/>
    <col min="15" max="15" width="2.28515625" style="27" customWidth="1"/>
    <col min="16" max="16" width="15.7109375" style="27" customWidth="1"/>
    <col min="17" max="17" width="9.140625" style="27"/>
    <col min="18" max="18" width="11.85546875" style="27" customWidth="1"/>
    <col min="19" max="19" width="13.5703125" style="27" bestFit="1" customWidth="1"/>
    <col min="20" max="16384" width="9.140625" style="27"/>
  </cols>
  <sheetData>
    <row r="2" spans="1:17" ht="15.75" x14ac:dyDescent="0.25">
      <c r="A2" s="108"/>
      <c r="B2" s="109" t="s">
        <v>125</v>
      </c>
      <c r="C2" s="109"/>
      <c r="D2" s="109"/>
      <c r="E2" s="109"/>
      <c r="F2" s="109"/>
      <c r="G2" s="110"/>
      <c r="H2" s="110"/>
      <c r="I2" s="14"/>
      <c r="J2" s="14"/>
      <c r="K2" s="14"/>
      <c r="L2" s="14"/>
      <c r="M2" s="14"/>
      <c r="N2" s="14"/>
      <c r="O2" s="14"/>
      <c r="P2" s="14"/>
    </row>
    <row r="3" spans="1:17" ht="15.75" x14ac:dyDescent="0.25">
      <c r="A3" s="109" t="s">
        <v>126</v>
      </c>
      <c r="B3" s="109"/>
      <c r="C3" s="109"/>
      <c r="D3" s="109"/>
      <c r="E3" s="109"/>
      <c r="F3" s="109"/>
      <c r="G3" s="109"/>
      <c r="H3" s="109"/>
      <c r="I3" s="111"/>
      <c r="J3" s="14"/>
      <c r="K3" s="14"/>
      <c r="L3" s="14"/>
      <c r="M3" s="14"/>
      <c r="N3" s="14"/>
      <c r="O3" s="14"/>
      <c r="P3" s="14"/>
    </row>
    <row r="4" spans="1:17" ht="15.75" x14ac:dyDescent="0.25">
      <c r="A4" s="112" t="s">
        <v>127</v>
      </c>
      <c r="B4" s="112"/>
      <c r="C4" s="112"/>
      <c r="D4" s="112"/>
      <c r="E4" s="112"/>
      <c r="F4" s="112"/>
      <c r="G4" s="112"/>
      <c r="H4" s="112"/>
      <c r="I4" s="113"/>
      <c r="J4" s="14"/>
      <c r="K4" s="14"/>
      <c r="L4" s="14"/>
      <c r="M4" s="14"/>
      <c r="N4" s="14"/>
      <c r="O4" s="14"/>
      <c r="P4" s="14"/>
    </row>
    <row r="5" spans="1:17" x14ac:dyDescent="0.25">
      <c r="A5" s="114" t="s">
        <v>128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7" x14ac:dyDescent="0.25">
      <c r="A6" s="115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16"/>
      <c r="O7" s="116"/>
      <c r="P7" s="117" t="s">
        <v>129</v>
      </c>
    </row>
    <row r="8" spans="1:17" s="120" customFormat="1" ht="127.5" x14ac:dyDescent="0.25">
      <c r="A8" s="118"/>
      <c r="B8" s="119" t="s">
        <v>34</v>
      </c>
      <c r="C8" s="11"/>
      <c r="D8" s="119" t="s">
        <v>130</v>
      </c>
      <c r="E8" s="11"/>
      <c r="F8" s="119" t="s">
        <v>131</v>
      </c>
      <c r="G8" s="11"/>
      <c r="H8" s="119" t="s">
        <v>132</v>
      </c>
      <c r="I8" s="11"/>
      <c r="J8" s="119" t="s">
        <v>133</v>
      </c>
      <c r="K8" s="11"/>
      <c r="L8" s="119" t="s">
        <v>39</v>
      </c>
      <c r="M8" s="11"/>
      <c r="N8" s="119" t="s">
        <v>134</v>
      </c>
      <c r="O8" s="11"/>
      <c r="P8" s="119" t="s">
        <v>135</v>
      </c>
    </row>
    <row r="9" spans="1:17" s="125" customFormat="1" ht="12.75" x14ac:dyDescent="0.2">
      <c r="A9" s="121" t="s">
        <v>136</v>
      </c>
      <c r="B9" s="122">
        <v>16888993</v>
      </c>
      <c r="C9" s="123"/>
      <c r="D9" s="122">
        <v>2333</v>
      </c>
      <c r="E9" s="123"/>
      <c r="F9" s="122">
        <v>-955137</v>
      </c>
      <c r="G9" s="123"/>
      <c r="H9" s="122">
        <v>1044882</v>
      </c>
      <c r="I9" s="123">
        <v>0</v>
      </c>
      <c r="J9" s="122">
        <v>282513</v>
      </c>
      <c r="K9" s="123">
        <v>0</v>
      </c>
      <c r="L9" s="122">
        <v>0</v>
      </c>
      <c r="M9" s="123">
        <v>0</v>
      </c>
      <c r="N9" s="122">
        <v>6201965</v>
      </c>
      <c r="O9" s="123"/>
      <c r="P9" s="122">
        <f>SUM(B9:N9)</f>
        <v>23465549</v>
      </c>
      <c r="Q9" s="124"/>
    </row>
    <row r="10" spans="1:17" x14ac:dyDescent="0.25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7" x14ac:dyDescent="0.25">
      <c r="A11" s="127" t="s">
        <v>137</v>
      </c>
      <c r="B11" s="128">
        <v>0</v>
      </c>
      <c r="C11" s="128"/>
      <c r="D11" s="128">
        <v>0</v>
      </c>
      <c r="E11" s="128"/>
      <c r="F11" s="128">
        <v>0</v>
      </c>
      <c r="G11" s="128"/>
      <c r="H11" s="128">
        <v>0</v>
      </c>
      <c r="I11" s="128"/>
      <c r="J11" s="128">
        <v>0</v>
      </c>
      <c r="K11" s="128"/>
      <c r="L11" s="128">
        <v>0</v>
      </c>
      <c r="M11" s="128"/>
      <c r="N11" s="128">
        <v>-2044110</v>
      </c>
      <c r="O11" s="128"/>
      <c r="P11" s="123">
        <f>N11</f>
        <v>-2044110</v>
      </c>
    </row>
    <row r="12" spans="1:17" x14ac:dyDescent="0.25">
      <c r="A12" s="127" t="s">
        <v>138</v>
      </c>
      <c r="B12" s="128">
        <v>0</v>
      </c>
      <c r="C12" s="128"/>
      <c r="D12" s="128">
        <v>0</v>
      </c>
      <c r="E12" s="128"/>
      <c r="F12" s="128">
        <v>117583</v>
      </c>
      <c r="G12" s="128"/>
      <c r="H12" s="128">
        <v>0</v>
      </c>
      <c r="I12" s="128"/>
      <c r="J12" s="128">
        <v>0</v>
      </c>
      <c r="K12" s="128"/>
      <c r="L12" s="128">
        <v>0</v>
      </c>
      <c r="M12" s="128"/>
      <c r="N12" s="128">
        <v>0</v>
      </c>
      <c r="O12" s="128"/>
      <c r="P12" s="123">
        <f>B12+D12+F12+H12+J12+L12+N12</f>
        <v>117583</v>
      </c>
    </row>
    <row r="13" spans="1:17" x14ac:dyDescent="0.25">
      <c r="A13" s="126" t="s">
        <v>139</v>
      </c>
      <c r="B13" s="129">
        <f>SUM(B11:B12)</f>
        <v>0</v>
      </c>
      <c r="C13" s="123"/>
      <c r="D13" s="129">
        <f>SUM(D11:D12)</f>
        <v>0</v>
      </c>
      <c r="E13" s="123"/>
      <c r="F13" s="129">
        <f>SUM(F11:F12)</f>
        <v>117583</v>
      </c>
      <c r="G13" s="123"/>
      <c r="H13" s="129">
        <f>SUM(H11:H12)</f>
        <v>0</v>
      </c>
      <c r="I13" s="123"/>
      <c r="J13" s="129">
        <f>SUM(J11:J12)</f>
        <v>0</v>
      </c>
      <c r="K13" s="123"/>
      <c r="L13" s="129">
        <f>SUM(L11:L12)</f>
        <v>0</v>
      </c>
      <c r="M13" s="123"/>
      <c r="N13" s="129">
        <f>SUM(N11:N12)</f>
        <v>-2044110</v>
      </c>
      <c r="O13" s="123"/>
      <c r="P13" s="129">
        <f>SUM(P11:P12)</f>
        <v>-1926527</v>
      </c>
    </row>
    <row r="14" spans="1:17" hidden="1" outlineLevel="1" x14ac:dyDescent="0.25">
      <c r="A14" s="127" t="s">
        <v>140</v>
      </c>
      <c r="B14" s="128">
        <v>0</v>
      </c>
      <c r="C14" s="128"/>
      <c r="D14" s="128">
        <v>0</v>
      </c>
      <c r="E14" s="128"/>
      <c r="F14" s="128">
        <v>0</v>
      </c>
      <c r="G14" s="128"/>
      <c r="H14" s="128">
        <v>0</v>
      </c>
      <c r="I14" s="128"/>
      <c r="J14" s="128">
        <v>0</v>
      </c>
      <c r="K14" s="128"/>
      <c r="L14" s="128">
        <v>0</v>
      </c>
      <c r="M14" s="128"/>
      <c r="N14" s="128">
        <v>0</v>
      </c>
      <c r="O14" s="128"/>
      <c r="P14" s="123">
        <f>SUM(B14:O14)</f>
        <v>0</v>
      </c>
    </row>
    <row r="15" spans="1:17" hidden="1" collapsed="1" x14ac:dyDescent="0.25">
      <c r="A15" s="127" t="s">
        <v>141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>
        <f>SUM(B15:O15)</f>
        <v>0</v>
      </c>
    </row>
    <row r="16" spans="1:17" outlineLevel="1" x14ac:dyDescent="0.25">
      <c r="A16" s="127" t="s">
        <v>142</v>
      </c>
      <c r="B16" s="128">
        <v>0</v>
      </c>
      <c r="C16" s="128"/>
      <c r="D16" s="128">
        <v>0</v>
      </c>
      <c r="E16" s="128"/>
      <c r="F16" s="128">
        <v>0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3">
        <f t="shared" ref="P16:P18" si="0">SUM(B16:O16)</f>
        <v>0</v>
      </c>
    </row>
    <row r="17" spans="1:21" outlineLevel="1" collapsed="1" x14ac:dyDescent="0.25">
      <c r="A17" s="127" t="s">
        <v>143</v>
      </c>
      <c r="B17" s="128">
        <v>0</v>
      </c>
      <c r="C17" s="128"/>
      <c r="D17" s="128">
        <v>0</v>
      </c>
      <c r="E17" s="128"/>
      <c r="F17" s="128">
        <v>0</v>
      </c>
      <c r="G17" s="128"/>
      <c r="H17" s="128"/>
      <c r="I17" s="128"/>
      <c r="J17" s="128">
        <v>0</v>
      </c>
      <c r="K17" s="128"/>
      <c r="L17" s="128"/>
      <c r="M17" s="128"/>
      <c r="N17" s="128"/>
      <c r="O17" s="128"/>
      <c r="P17" s="123">
        <f t="shared" si="0"/>
        <v>0</v>
      </c>
    </row>
    <row r="18" spans="1:21" ht="39" hidden="1" outlineLevel="1" x14ac:dyDescent="0.25">
      <c r="A18" s="127" t="s">
        <v>144</v>
      </c>
      <c r="B18" s="128">
        <v>0</v>
      </c>
      <c r="C18" s="128"/>
      <c r="D18" s="128">
        <v>0</v>
      </c>
      <c r="E18" s="128"/>
      <c r="F18" s="128">
        <v>0</v>
      </c>
      <c r="G18" s="128"/>
      <c r="H18" s="128"/>
      <c r="I18" s="128"/>
      <c r="J18" s="128">
        <v>0</v>
      </c>
      <c r="K18" s="128"/>
      <c r="L18" s="128">
        <v>0</v>
      </c>
      <c r="M18" s="128"/>
      <c r="N18" s="128"/>
      <c r="O18" s="128"/>
      <c r="P18" s="123">
        <f t="shared" si="0"/>
        <v>0</v>
      </c>
    </row>
    <row r="19" spans="1:21" ht="15.75" collapsed="1" thickBot="1" x14ac:dyDescent="0.3">
      <c r="A19" s="126" t="s">
        <v>145</v>
      </c>
      <c r="B19" s="130">
        <f>B9+B13+B14+B15+B18</f>
        <v>16888993</v>
      </c>
      <c r="C19" s="123"/>
      <c r="D19" s="130">
        <f>D9+D13+D14+D15+D18</f>
        <v>2333</v>
      </c>
      <c r="E19" s="123"/>
      <c r="F19" s="130">
        <f>F9+F13+F14+F15+F18+F17</f>
        <v>-837554</v>
      </c>
      <c r="G19" s="123"/>
      <c r="H19" s="130">
        <f>H9+H13+H14+H15+H18+H16+H17</f>
        <v>1044882</v>
      </c>
      <c r="I19" s="123"/>
      <c r="J19" s="130">
        <f>J9+J13+J14+J15+J18</f>
        <v>282513</v>
      </c>
      <c r="K19" s="123"/>
      <c r="L19" s="130">
        <f>L9+L13+L14+L15+L18+L17</f>
        <v>0</v>
      </c>
      <c r="M19" s="123"/>
      <c r="N19" s="130">
        <f>N9+N13+N14+N15+N18+N17+N16</f>
        <v>4157855</v>
      </c>
      <c r="O19" s="123"/>
      <c r="P19" s="130">
        <f>SUM(B19:N19)</f>
        <v>21539022</v>
      </c>
      <c r="Q19" s="14"/>
      <c r="S19" s="62"/>
    </row>
    <row r="20" spans="1:21" ht="15.75" thickTop="1" x14ac:dyDescent="0.25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23"/>
    </row>
    <row r="21" spans="1:21" x14ac:dyDescent="0.25">
      <c r="A21" s="121" t="s">
        <v>146</v>
      </c>
      <c r="B21" s="122">
        <v>16888993</v>
      </c>
      <c r="C21" s="123"/>
      <c r="D21" s="122">
        <v>2333</v>
      </c>
      <c r="E21" s="123"/>
      <c r="F21" s="122">
        <v>-196800</v>
      </c>
      <c r="G21" s="123"/>
      <c r="H21" s="122">
        <v>1031246</v>
      </c>
      <c r="I21" s="123"/>
      <c r="J21" s="122">
        <v>282513</v>
      </c>
      <c r="K21" s="123"/>
      <c r="L21" s="122">
        <v>0</v>
      </c>
      <c r="M21" s="123"/>
      <c r="N21" s="122">
        <v>157450</v>
      </c>
      <c r="O21" s="123"/>
      <c r="P21" s="122">
        <f>SUM(B21:N21)</f>
        <v>18165735</v>
      </c>
      <c r="S21" s="100"/>
      <c r="T21" s="133"/>
    </row>
    <row r="22" spans="1:21" x14ac:dyDescent="0.25">
      <c r="A22" s="126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S22" s="100"/>
      <c r="T22" s="133"/>
    </row>
    <row r="23" spans="1:21" x14ac:dyDescent="0.25">
      <c r="A23" s="127" t="s">
        <v>137</v>
      </c>
      <c r="B23" s="128">
        <v>0</v>
      </c>
      <c r="C23" s="128"/>
      <c r="D23" s="128">
        <v>0</v>
      </c>
      <c r="E23" s="128"/>
      <c r="F23" s="128">
        <v>0</v>
      </c>
      <c r="G23" s="128"/>
      <c r="H23" s="128">
        <v>0</v>
      </c>
      <c r="I23" s="128"/>
      <c r="J23" s="128">
        <v>0</v>
      </c>
      <c r="K23" s="128"/>
      <c r="L23" s="128">
        <v>0</v>
      </c>
      <c r="M23" s="128"/>
      <c r="N23" s="128">
        <v>-1019519</v>
      </c>
      <c r="O23" s="128"/>
      <c r="P23" s="123">
        <f>N23</f>
        <v>-1019519</v>
      </c>
      <c r="R23" s="62"/>
      <c r="S23" s="100"/>
      <c r="T23" s="62"/>
      <c r="U23" s="62"/>
    </row>
    <row r="24" spans="1:21" x14ac:dyDescent="0.25">
      <c r="A24" s="127" t="s">
        <v>138</v>
      </c>
      <c r="B24" s="128">
        <v>0</v>
      </c>
      <c r="C24" s="128"/>
      <c r="D24" s="128">
        <v>0</v>
      </c>
      <c r="E24" s="128"/>
      <c r="F24" s="128">
        <v>26172</v>
      </c>
      <c r="G24" s="128"/>
      <c r="H24" s="128">
        <v>0</v>
      </c>
      <c r="I24" s="128"/>
      <c r="J24" s="128">
        <v>0</v>
      </c>
      <c r="K24" s="128"/>
      <c r="L24" s="128">
        <v>0</v>
      </c>
      <c r="M24" s="128"/>
      <c r="N24" s="128">
        <v>0</v>
      </c>
      <c r="O24" s="128"/>
      <c r="P24" s="123">
        <f>B24+D24+F24+H24+J24+L24+N24</f>
        <v>26172</v>
      </c>
      <c r="S24" s="100"/>
      <c r="T24" s="133"/>
    </row>
    <row r="25" spans="1:21" x14ac:dyDescent="0.25">
      <c r="A25" s="126" t="s">
        <v>139</v>
      </c>
      <c r="B25" s="129">
        <f>SUM(B23:B24)</f>
        <v>0</v>
      </c>
      <c r="C25" s="123"/>
      <c r="D25" s="129">
        <f>SUM(D23:D24)</f>
        <v>0</v>
      </c>
      <c r="E25" s="123"/>
      <c r="F25" s="129">
        <f>SUM(F23:F24)</f>
        <v>26172</v>
      </c>
      <c r="G25" s="123"/>
      <c r="H25" s="129">
        <f>SUM(H23:H24)</f>
        <v>0</v>
      </c>
      <c r="I25" s="123"/>
      <c r="J25" s="129">
        <f>SUM(J23:J24)</f>
        <v>0</v>
      </c>
      <c r="K25" s="123"/>
      <c r="L25" s="129">
        <f>SUM(L23:L24)</f>
        <v>0</v>
      </c>
      <c r="M25" s="123"/>
      <c r="N25" s="129">
        <f>SUM(N23:N24)</f>
        <v>-1019519</v>
      </c>
      <c r="O25" s="123"/>
      <c r="P25" s="129">
        <f>SUM(P23:P24)</f>
        <v>-993347</v>
      </c>
      <c r="S25" s="100"/>
      <c r="T25" s="133"/>
    </row>
    <row r="26" spans="1:21" x14ac:dyDescent="0.25">
      <c r="A26" s="127" t="s">
        <v>143</v>
      </c>
      <c r="B26" s="128">
        <v>0</v>
      </c>
      <c r="C26" s="128"/>
      <c r="D26" s="128">
        <v>0</v>
      </c>
      <c r="E26" s="128"/>
      <c r="F26" s="128"/>
      <c r="G26" s="128"/>
      <c r="H26" s="128">
        <v>0</v>
      </c>
      <c r="I26" s="128"/>
      <c r="J26" s="128">
        <v>0</v>
      </c>
      <c r="K26" s="128"/>
      <c r="L26" s="128"/>
      <c r="M26" s="128"/>
      <c r="N26" s="128"/>
      <c r="O26" s="128"/>
      <c r="P26" s="123">
        <f>B26+D26+F26+H26+J26+L26+N26</f>
        <v>0</v>
      </c>
      <c r="S26" s="100"/>
    </row>
    <row r="27" spans="1:21" outlineLevel="2" x14ac:dyDescent="0.25">
      <c r="A27" s="127" t="s">
        <v>147</v>
      </c>
      <c r="B27" s="128">
        <v>0</v>
      </c>
      <c r="C27" s="128"/>
      <c r="D27" s="128">
        <v>0</v>
      </c>
      <c r="E27" s="128"/>
      <c r="F27" s="128">
        <v>0</v>
      </c>
      <c r="G27" s="128"/>
      <c r="H27" s="128"/>
      <c r="I27" s="128"/>
      <c r="J27" s="128">
        <v>0</v>
      </c>
      <c r="K27" s="128"/>
      <c r="L27" s="128"/>
      <c r="M27" s="128"/>
      <c r="N27" s="128"/>
      <c r="O27" s="128"/>
      <c r="P27" s="123">
        <f>B27+D27+F27+H27+J27+L27+N27</f>
        <v>0</v>
      </c>
      <c r="S27" s="100"/>
    </row>
    <row r="28" spans="1:21" ht="15.75" thickBot="1" x14ac:dyDescent="0.3">
      <c r="A28" s="126" t="s">
        <v>148</v>
      </c>
      <c r="B28" s="130">
        <f>SUM(B25:B26)+B21</f>
        <v>16888993</v>
      </c>
      <c r="C28" s="123"/>
      <c r="D28" s="130">
        <f t="shared" ref="D28:P28" si="1">SUM(D25:D26)+D21</f>
        <v>2333</v>
      </c>
      <c r="E28" s="130">
        <f t="shared" si="1"/>
        <v>0</v>
      </c>
      <c r="F28" s="130">
        <f t="shared" si="1"/>
        <v>-170628</v>
      </c>
      <c r="G28" s="130">
        <f t="shared" si="1"/>
        <v>0</v>
      </c>
      <c r="H28" s="130">
        <f t="shared" si="1"/>
        <v>1031246</v>
      </c>
      <c r="I28" s="130">
        <f t="shared" si="1"/>
        <v>0</v>
      </c>
      <c r="J28" s="130">
        <f t="shared" si="1"/>
        <v>282513</v>
      </c>
      <c r="K28" s="130">
        <f t="shared" si="1"/>
        <v>0</v>
      </c>
      <c r="L28" s="130">
        <f t="shared" si="1"/>
        <v>0</v>
      </c>
      <c r="M28" s="130">
        <f t="shared" si="1"/>
        <v>0</v>
      </c>
      <c r="N28" s="130">
        <f t="shared" si="1"/>
        <v>-862069</v>
      </c>
      <c r="O28" s="130">
        <f t="shared" si="1"/>
        <v>0</v>
      </c>
      <c r="P28" s="130">
        <f t="shared" si="1"/>
        <v>17172388</v>
      </c>
      <c r="Q28" s="134"/>
      <c r="R28" s="90"/>
      <c r="S28" s="100"/>
      <c r="T28" s="62"/>
    </row>
    <row r="29" spans="1:21" ht="15.75" thickTop="1" x14ac:dyDescent="0.25">
      <c r="S29" s="100"/>
      <c r="T29" s="133"/>
    </row>
    <row r="30" spans="1:21" x14ac:dyDescent="0.25">
      <c r="F30" s="135"/>
      <c r="G30" s="59"/>
      <c r="H30" s="135"/>
      <c r="I30" s="59"/>
      <c r="J30" s="59"/>
      <c r="K30" s="59"/>
      <c r="L30" s="135"/>
      <c r="M30" s="59"/>
      <c r="N30" s="135"/>
      <c r="O30" s="59"/>
      <c r="P30" s="135"/>
      <c r="Q30" s="59"/>
    </row>
    <row r="31" spans="1:21" x14ac:dyDescent="0.25">
      <c r="F31" s="59"/>
      <c r="G31" s="59"/>
      <c r="H31" s="59"/>
      <c r="I31" s="59"/>
      <c r="J31" s="59"/>
      <c r="K31" s="59"/>
      <c r="L31" s="59"/>
      <c r="M31" s="59"/>
      <c r="N31" s="136"/>
      <c r="O31" s="59"/>
      <c r="P31" s="59"/>
      <c r="Q31" s="137"/>
    </row>
    <row r="32" spans="1:21" x14ac:dyDescent="0.25">
      <c r="A32" s="31" t="s">
        <v>43</v>
      </c>
      <c r="B32" s="28" t="s">
        <v>44</v>
      </c>
      <c r="C32" s="28"/>
      <c r="F32" s="59"/>
      <c r="G32" s="59"/>
      <c r="H32" s="59"/>
      <c r="I32" s="59"/>
      <c r="J32" s="59"/>
      <c r="K32" s="59"/>
      <c r="L32" s="59"/>
      <c r="M32" s="59"/>
      <c r="N32" s="138"/>
      <c r="O32" s="59"/>
      <c r="P32" s="59"/>
      <c r="Q32" s="59"/>
    </row>
    <row r="33" spans="1:17" x14ac:dyDescent="0.25">
      <c r="A33" s="31"/>
      <c r="B33" s="28"/>
      <c r="C33" s="28"/>
      <c r="F33" s="137"/>
      <c r="G33" s="59"/>
      <c r="H33" s="137"/>
      <c r="I33" s="59"/>
      <c r="J33" s="59"/>
      <c r="K33" s="59"/>
      <c r="L33" s="59"/>
      <c r="M33" s="59"/>
      <c r="N33" s="59"/>
      <c r="O33" s="59"/>
      <c r="P33" s="59"/>
      <c r="Q33" s="59"/>
    </row>
    <row r="34" spans="1:17" x14ac:dyDescent="0.25">
      <c r="A34" s="31"/>
      <c r="B34" s="28"/>
      <c r="C34" s="28"/>
      <c r="F34" s="59"/>
      <c r="G34" s="59"/>
      <c r="H34" s="59"/>
      <c r="I34" s="59"/>
      <c r="J34" s="59"/>
      <c r="K34" s="59"/>
      <c r="L34" s="59"/>
      <c r="M34" s="59"/>
      <c r="N34" s="139"/>
      <c r="O34" s="59"/>
      <c r="P34" s="139"/>
      <c r="Q34" s="59"/>
    </row>
    <row r="35" spans="1:17" x14ac:dyDescent="0.25">
      <c r="A35" s="31" t="s">
        <v>124</v>
      </c>
      <c r="B35" s="28" t="s">
        <v>46</v>
      </c>
      <c r="C35" s="2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x14ac:dyDescent="0.25"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x14ac:dyDescent="0.25">
      <c r="F37" s="59"/>
      <c r="G37" s="59"/>
      <c r="H37" s="59"/>
      <c r="I37" s="59"/>
      <c r="J37" s="59"/>
      <c r="K37" s="59"/>
      <c r="L37" s="59"/>
      <c r="M37" s="59"/>
      <c r="N37" s="139"/>
      <c r="O37" s="59"/>
      <c r="P37" s="59"/>
      <c r="Q37" s="59"/>
    </row>
    <row r="38" spans="1:17" x14ac:dyDescent="0.25"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</sheetData>
  <mergeCells count="4">
    <mergeCell ref="B2:F2"/>
    <mergeCell ref="A3:H3"/>
    <mergeCell ref="A4:H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Дюсембаева Асель Куанбековна</dc:creator>
  <cp:lastModifiedBy>Дюсембаева Асель Куанбековна</cp:lastModifiedBy>
  <dcterms:created xsi:type="dcterms:W3CDTF">2020-05-19T09:37:56Z</dcterms:created>
  <dcterms:modified xsi:type="dcterms:W3CDTF">2020-05-19T09:42:14Z</dcterms:modified>
</cp:coreProperties>
</file>