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Elmira\Финансовый блок\Матен Петролеум\Бухгалтерия МП\Гульнара\Биржа\2025\1 кв.2025\для отправки\"/>
    </mc:Choice>
  </mc:AlternateContent>
  <xr:revisionPtr revIDLastSave="0" documentId="13_ncr:1_{ED674BAD-A3CA-444F-8288-C8379069DA3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</sheets>
  <definedNames>
    <definedName name="_Hlk141278485" localSheetId="0">'1'!#REF!</definedName>
    <definedName name="_Hlk166431354" localSheetId="0">'1'!#REF!</definedName>
    <definedName name="OLE_LINK1" localSheetId="0">'1'!$A$18</definedName>
    <definedName name="OLE_LINK4" localSheetId="0">'1'!#REF!</definedName>
    <definedName name="OLE_LINK5" localSheetId="1">'2'!#REF!</definedName>
    <definedName name="OLE_LINK6" localSheetId="3">'4'!$A$11</definedName>
    <definedName name="OLE_LINK8" localSheetId="3">'4'!#REF!</definedName>
    <definedName name="_xlnm.Print_Titles" localSheetId="3">'4'!$3:$6</definedName>
    <definedName name="_xlnm.Print_Area" localSheetId="0">'1'!$A$1:$D$63</definedName>
    <definedName name="_xlnm.Print_Area" localSheetId="1">'2'!$A$1:$D$34</definedName>
    <definedName name="_xlnm.Print_Area" localSheetId="2">'3'!$A$1:$E$25</definedName>
    <definedName name="_xlnm.Print_Area" localSheetId="3">'4'!$A$1:$D$59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4" l="1"/>
  <c r="C32" i="4"/>
  <c r="D28" i="4"/>
  <c r="D54" i="1"/>
  <c r="C54" i="1"/>
  <c r="C45" i="1"/>
  <c r="A4" i="2"/>
  <c r="C38" i="1"/>
  <c r="D38" i="1"/>
  <c r="C28" i="4"/>
  <c r="D49" i="4"/>
  <c r="C31" i="1"/>
  <c r="D31" i="1"/>
  <c r="C55" i="1" l="1"/>
  <c r="C20" i="1"/>
  <c r="D43" i="4" l="1"/>
  <c r="C43" i="4"/>
  <c r="D14" i="3" l="1"/>
  <c r="D10" i="2"/>
  <c r="D15" i="2" s="1"/>
  <c r="D20" i="2" s="1"/>
  <c r="D23" i="2" s="1"/>
  <c r="D24" i="2" s="1"/>
  <c r="C10" i="2"/>
  <c r="C15" i="2" s="1"/>
  <c r="C20" i="2" s="1"/>
  <c r="C23" i="2" s="1"/>
  <c r="D27" i="2" l="1"/>
  <c r="D10" i="3"/>
  <c r="D16" i="3"/>
  <c r="C24" i="2"/>
  <c r="C27" i="2" s="1"/>
  <c r="D32" i="4"/>
  <c r="E14" i="3"/>
  <c r="D20" i="1"/>
  <c r="A4" i="4"/>
  <c r="A4" i="3"/>
  <c r="D45" i="1"/>
  <c r="D55" i="1" s="1"/>
  <c r="C50" i="4" l="1"/>
  <c r="C53" i="4" s="1"/>
  <c r="F14" i="3"/>
  <c r="D11" i="3"/>
  <c r="E10" i="3"/>
  <c r="D50" i="4"/>
  <c r="E16" i="3"/>
  <c r="D17" i="3"/>
  <c r="D32" i="1"/>
  <c r="D56" i="1" s="1"/>
  <c r="C32" i="1"/>
  <c r="C56" i="1" s="1"/>
  <c r="C57" i="1" l="1"/>
  <c r="C54" i="4"/>
  <c r="E53" i="4"/>
  <c r="D53" i="4"/>
  <c r="E11" i="3"/>
  <c r="E12" i="3" s="1"/>
  <c r="D12" i="3"/>
  <c r="E17" i="3"/>
  <c r="E18" i="3" s="1"/>
  <c r="D18" i="3"/>
  <c r="D57" i="1"/>
  <c r="F18" i="3" l="1"/>
</calcChain>
</file>

<file path=xl/sharedStrings.xml><?xml version="1.0" encoding="utf-8"?>
<sst xmlns="http://schemas.openxmlformats.org/spreadsheetml/2006/main" count="180" uniqueCount="126">
  <si>
    <t>в тысячах тенге</t>
  </si>
  <si>
    <t>Нефтегазовые активы и права на недропользование</t>
  </si>
  <si>
    <t>Основные средства</t>
  </si>
  <si>
    <t>Незавершённое строительство</t>
  </si>
  <si>
    <t>Нематериальные активы</t>
  </si>
  <si>
    <t>Торговая дебиторская задолженность</t>
  </si>
  <si>
    <t>Налоги к возмещению</t>
  </si>
  <si>
    <t>Авансы выданные</t>
  </si>
  <si>
    <t>Денежные средства и их эквиваленты</t>
  </si>
  <si>
    <t>ИТОГО АКТИВЫ</t>
  </si>
  <si>
    <t xml:space="preserve">КАПИТАЛ И ОБЯЗАТЕЛЬСТВА </t>
  </si>
  <si>
    <t>Капитал</t>
  </si>
  <si>
    <t>Акционерный капитал</t>
  </si>
  <si>
    <t>Долгосрочные обязательства</t>
  </si>
  <si>
    <t>Резерв по ликвидации и восстановлению месторождений</t>
  </si>
  <si>
    <t>Прочие долгосрочные обязательства</t>
  </si>
  <si>
    <t>Торговая кредиторская задолженность</t>
  </si>
  <si>
    <t>Прочие налоги к уплате</t>
  </si>
  <si>
    <t>Прочая кредиторская задолженность и начисленные обязательства</t>
  </si>
  <si>
    <t>ИТОГО КАПИТАЛ И ОБЯЗАТЕЛЬСТВА</t>
  </si>
  <si>
    <t>Балансовая стоимость одной простой акции (в тенге)</t>
  </si>
  <si>
    <t>Прим</t>
  </si>
  <si>
    <r>
      <t>КОНСОЛИДИРОВАННЫЙ</t>
    </r>
    <r>
      <rPr>
        <b/>
        <sz val="12"/>
        <color indexed="8"/>
        <rFont val="Times New Roman"/>
        <family val="1"/>
        <charset val="204"/>
      </rPr>
      <t xml:space="preserve"> ОТЧЕТ О СОВОКУПНОМ ДОХОДЕ</t>
    </r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</si>
  <si>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</si>
  <si>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</si>
  <si>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</si>
  <si>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</si>
  <si>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</si>
  <si>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</si>
  <si>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подоходному налогу</t>
  </si>
  <si>
    <t>Итого собственный капитал</t>
  </si>
  <si>
    <t>Корректировки на:</t>
  </si>
  <si>
    <t>Износ, истощение и амортизация</t>
  </si>
  <si>
    <t>Изменения в оборотном капитале</t>
  </si>
  <si>
    <t>Изменения в налогах к возмещению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</si>
  <si>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</si>
  <si>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</si>
  <si>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</si>
  <si>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</si>
  <si>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</si>
  <si>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</si>
  <si>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Приобретение основных средств</t>
  </si>
  <si>
    <t>Затраты на незавершённое строительство</t>
  </si>
  <si>
    <t>Приобретение разведочных и оценочных активов</t>
  </si>
  <si>
    <t>Депозит на ликвидацию и восстановление месторождений</t>
  </si>
  <si>
    <t>Выплата вознаграждений</t>
  </si>
  <si>
    <t xml:space="preserve">КОНСОЛИДИРОВАННЫЙ ОТЧЕТ ОБ ИЗМЕНЕНИЯХ В КАПИТАЛЕ </t>
  </si>
  <si>
    <t>КОНСОЛИДИРОВАННЫЙ ОТЧЕТ О ДВИЖЕНИИ ДЕНЕЖНЫХ СРЕДСТВ</t>
  </si>
  <si>
    <t>Кусниденова Э.С.</t>
  </si>
  <si>
    <t>-</t>
  </si>
  <si>
    <t xml:space="preserve"> </t>
  </si>
  <si>
    <t>Изменения в авансах полученных</t>
  </si>
  <si>
    <t>Прочие доходы/(расходы), нетто</t>
  </si>
  <si>
    <t>В тысячах тенге</t>
  </si>
  <si>
    <t>Приобретение нематериальных активов</t>
  </si>
  <si>
    <t>Прим.</t>
  </si>
  <si>
    <t>Авансы выданные за внеоборотные активы</t>
  </si>
  <si>
    <t>Займы выданные</t>
  </si>
  <si>
    <t>Долгосрочные финансовые инвестиции</t>
  </si>
  <si>
    <t>Оборотные активы</t>
  </si>
  <si>
    <t>Запасы</t>
  </si>
  <si>
    <t>Прочие оборотные активы</t>
  </si>
  <si>
    <t>Нераспределенная прибыль / (накопленный убыток)</t>
  </si>
  <si>
    <t>Процентные кредиты и займы</t>
  </si>
  <si>
    <t>Обязательство по отсроченному подоходному налогу</t>
  </si>
  <si>
    <t>Краткосрочные обязательства</t>
  </si>
  <si>
    <t>Выручка по договорам с покупателями</t>
  </si>
  <si>
    <t>Операционная прибыль</t>
  </si>
  <si>
    <t>Курсовые разницы, нетто</t>
  </si>
  <si>
    <t>−</t>
  </si>
  <si>
    <t xml:space="preserve">Денежные средства, ограниченные в использовании </t>
  </si>
  <si>
    <t>Прибыль/(убыток) до налогообложения</t>
  </si>
  <si>
    <t>Чистый доход/(убыток) за период</t>
  </si>
  <si>
    <t>Итого совокупный доход/(убыток) за период</t>
  </si>
  <si>
    <t>Накопленный убыток</t>
  </si>
  <si>
    <t>Чистый убыток за период</t>
  </si>
  <si>
    <t>Итого совокупный убыток за период</t>
  </si>
  <si>
    <t>Денежные потоки от операционной деятельности</t>
  </si>
  <si>
    <t>Отрицательная/(полождительная) курсовая разница, нетто</t>
  </si>
  <si>
    <t>Изменения в торговой дебиторской задолженности, авансах выданных и прочих краткосрочных активах</t>
  </si>
  <si>
    <t>Изменения в товарно-материальных запасах</t>
  </si>
  <si>
    <t>Чистые денежные средства, полученные от операционной деятельности</t>
  </si>
  <si>
    <t>Денежные потоки от инвестиционной деятельности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</si>
  <si>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</si>
  <si>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</si>
  <si>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Погашение займов</t>
  </si>
  <si>
    <t>Чистые денежные средства, полученные от финансовой деятельности</t>
  </si>
  <si>
    <t>Влияние изменения курса иностранной валюты на денежные средства и их эквиваленты</t>
  </si>
  <si>
    <t>Чистое (уменьшение)/увеличение денежных средств и 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</si>
  <si>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</si>
  <si>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</si>
  <si>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АО "Матен Петролеум"</t>
  </si>
  <si>
    <t>Консолидированная финансовая отчетность</t>
  </si>
  <si>
    <t>Прибыль на акцию</t>
  </si>
  <si>
    <t>Приобретение нефтегазовых активов</t>
  </si>
  <si>
    <t>Предоставленный займ</t>
  </si>
  <si>
    <t>Базовая прибыль/(убыток) на акцию (в тенге)</t>
  </si>
  <si>
    <t>Предоплата по подоходному налогу</t>
  </si>
  <si>
    <t>Обязательства по договорам с покупателями</t>
  </si>
  <si>
    <t>_____________________</t>
  </si>
  <si>
    <t>Генеральный директор</t>
  </si>
  <si>
    <t xml:space="preserve">Главный бухгалтер </t>
  </si>
  <si>
    <t>Получения займа</t>
  </si>
  <si>
    <t>Долгосрочные активы</t>
  </si>
  <si>
    <t>Прочие финансовые активы</t>
  </si>
  <si>
    <t xml:space="preserve">          </t>
  </si>
  <si>
    <t>____________</t>
  </si>
  <si>
    <t xml:space="preserve">На 1 января 2024 года </t>
  </si>
  <si>
    <t>________________</t>
  </si>
  <si>
    <t>Изменения в предоплате по подоходному налогу</t>
  </si>
  <si>
    <t>Возврат от предоставленного займа</t>
  </si>
  <si>
    <r>
      <t>КОНСОЛИДИРОВАННЫЙ</t>
    </r>
    <r>
      <rPr>
        <b/>
        <sz val="12"/>
        <color theme="1"/>
        <rFont val="Times New Roman"/>
        <family val="1"/>
        <charset val="204"/>
      </rPr>
      <t xml:space="preserve"> ОТЧЁТ О ФИНАНСОВОМ ПОЛОЖЕНИИ </t>
    </r>
  </si>
  <si>
    <t>Подоходный налог к выплате</t>
  </si>
  <si>
    <t>Активы</t>
  </si>
  <si>
    <t>Подоходный налог к уплате</t>
  </si>
  <si>
    <t>31 марта 2025 года</t>
  </si>
  <si>
    <t>31 декабря 2024года</t>
  </si>
  <si>
    <t>За три месяца, закончившихся 31 марта 2025года</t>
  </si>
  <si>
    <t>Лю Цзиньчэн</t>
  </si>
  <si>
    <t>За три месяца, закончившихся 31 марта 2025</t>
  </si>
  <si>
    <t>За три месяца, закончившихся 31 марта 2024</t>
  </si>
  <si>
    <t>На 31 марта 2024 года</t>
  </si>
  <si>
    <t xml:space="preserve">На 1 января 2025 года </t>
  </si>
  <si>
    <t>На 31 марта 2025 года</t>
  </si>
  <si>
    <t>26, 27, 28, 31</t>
  </si>
  <si>
    <t>Полученные вознограждения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</si>
</sst>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rgb="FFFF0000"/>
      <name val="Arial"/>
      <family val="2"/>
      <charset val="204"/>
    </font>
    <font>
      <b/>
      <sz val="10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165" fontId="4" fillId="0" borderId="0" applyFont="0" applyFill="0" applyBorder="0" applyAlignment="0" applyProtection="0"/>
  </cellStyleXfs>
  <cellXfs count="17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66" fontId="8" fillId="0" borderId="0" xfId="2" applyNumberFormat="1" applyFont="1" applyAlignment="1">
      <alignment horizontal="right" vertical="center" wrapText="1"/>
    </xf>
    <xf numFmtId="166" fontId="4" fillId="0" borderId="0" xfId="2" applyNumberFormat="1" applyFont="1"/>
    <xf numFmtId="166" fontId="0" fillId="0" borderId="0" xfId="0" applyNumberFormat="1"/>
    <xf numFmtId="166" fontId="4" fillId="0" borderId="0" xfId="2" applyNumberFormat="1" applyFont="1" applyFill="1" applyAlignment="1"/>
    <xf numFmtId="166" fontId="8" fillId="0" borderId="0" xfId="2" applyNumberFormat="1" applyFont="1" applyFill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165" fontId="9" fillId="0" borderId="0" xfId="2" applyFont="1" applyAlignment="1">
      <alignment horizontal="left" vertical="center" wrapText="1"/>
    </xf>
    <xf numFmtId="165" fontId="8" fillId="0" borderId="0" xfId="2" applyFont="1" applyAlignment="1">
      <alignment horizontal="left" vertical="center" wrapText="1"/>
    </xf>
    <xf numFmtId="165" fontId="9" fillId="0" borderId="1" xfId="2" applyFont="1" applyBorder="1" applyAlignment="1">
      <alignment horizontal="left" vertical="center" wrapText="1"/>
    </xf>
    <xf numFmtId="164" fontId="0" fillId="0" borderId="0" xfId="0" applyNumberFormat="1"/>
    <xf numFmtId="166" fontId="9" fillId="0" borderId="0" xfId="2" applyNumberFormat="1" applyFont="1" applyAlignment="1">
      <alignment horizontal="left" vertical="center" wrapText="1"/>
    </xf>
    <xf numFmtId="166" fontId="9" fillId="0" borderId="0" xfId="2" applyNumberFormat="1" applyFont="1" applyAlignment="1">
      <alignment horizontal="center" vertical="center" wrapText="1"/>
    </xf>
    <xf numFmtId="166" fontId="8" fillId="0" borderId="1" xfId="2" applyNumberFormat="1" applyFont="1" applyBorder="1" applyAlignment="1">
      <alignment horizontal="left" vertical="center" wrapText="1"/>
    </xf>
    <xf numFmtId="166" fontId="8" fillId="0" borderId="1" xfId="2" applyNumberFormat="1" applyFont="1" applyBorder="1" applyAlignment="1">
      <alignment horizontal="center" vertical="center" wrapText="1"/>
    </xf>
    <xf numFmtId="166" fontId="8" fillId="0" borderId="0" xfId="2" applyNumberFormat="1" applyFont="1" applyAlignment="1">
      <alignment horizontal="left" vertical="center" wrapText="1"/>
    </xf>
    <xf numFmtId="166" fontId="8" fillId="0" borderId="0" xfId="2" applyNumberFormat="1" applyFont="1" applyAlignment="1">
      <alignment horizontal="center" vertical="center" wrapText="1"/>
    </xf>
    <xf numFmtId="166" fontId="8" fillId="0" borderId="0" xfId="2" applyNumberFormat="1" applyFont="1" applyBorder="1" applyAlignment="1">
      <alignment horizontal="left" vertical="center" wrapText="1"/>
    </xf>
    <xf numFmtId="166" fontId="4" fillId="0" borderId="0" xfId="2" applyNumberFormat="1" applyFont="1" applyAlignment="1">
      <alignment horizontal="left"/>
    </xf>
    <xf numFmtId="166" fontId="4" fillId="0" borderId="0" xfId="2" applyNumberFormat="1" applyFont="1" applyFill="1" applyAlignment="1">
      <alignment horizontal="left"/>
    </xf>
    <xf numFmtId="0" fontId="3" fillId="0" borderId="0" xfId="1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166" fontId="5" fillId="0" borderId="0" xfId="2" applyNumberFormat="1" applyFont="1"/>
    <xf numFmtId="0" fontId="8" fillId="0" borderId="0" xfId="0" applyFont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0" borderId="1" xfId="2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165" fontId="8" fillId="0" borderId="0" xfId="2" applyFont="1" applyBorder="1" applyAlignment="1">
      <alignment horizontal="left" vertical="center" wrapText="1"/>
    </xf>
    <xf numFmtId="165" fontId="9" fillId="0" borderId="0" xfId="2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6" fontId="5" fillId="0" borderId="0" xfId="2" applyNumberFormat="1" applyFont="1" applyFill="1" applyAlignment="1">
      <alignment horizontal="right"/>
    </xf>
    <xf numFmtId="165" fontId="4" fillId="0" borderId="0" xfId="2" applyFont="1" applyBorder="1"/>
    <xf numFmtId="166" fontId="4" fillId="0" borderId="0" xfId="2" applyNumberFormat="1" applyFont="1" applyFill="1" applyAlignment="1">
      <alignment horizontal="right"/>
    </xf>
    <xf numFmtId="0" fontId="16" fillId="0" borderId="0" xfId="0" applyFont="1" applyAlignment="1">
      <alignment horizontal="left" vertical="center" wrapText="1"/>
    </xf>
    <xf numFmtId="166" fontId="8" fillId="0" borderId="0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65" fontId="8" fillId="0" borderId="4" xfId="2" applyFont="1" applyBorder="1" applyAlignment="1">
      <alignment horizontal="left" vertical="center" wrapText="1"/>
    </xf>
    <xf numFmtId="165" fontId="19" fillId="0" borderId="0" xfId="2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20" fillId="0" borderId="0" xfId="1" applyFont="1" applyAlignment="1">
      <alignment vertical="center"/>
    </xf>
    <xf numFmtId="0" fontId="16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left" vertical="center" wrapText="1"/>
    </xf>
    <xf numFmtId="4" fontId="9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166" fontId="9" fillId="0" borderId="0" xfId="2" applyNumberFormat="1" applyFont="1" applyBorder="1" applyAlignment="1">
      <alignment horizontal="center" vertical="center" wrapText="1"/>
    </xf>
    <xf numFmtId="166" fontId="12" fillId="0" borderId="0" xfId="2" applyNumberFormat="1" applyFont="1" applyAlignment="1">
      <alignment horizontal="justify" vertical="center"/>
    </xf>
    <xf numFmtId="0" fontId="8" fillId="0" borderId="1" xfId="0" applyFont="1" applyBorder="1" applyAlignment="1">
      <alignment horizontal="right" vertical="center" wrapText="1"/>
    </xf>
    <xf numFmtId="166" fontId="14" fillId="0" borderId="1" xfId="2" applyNumberFormat="1" applyFont="1" applyBorder="1" applyAlignment="1">
      <alignment horizontal="justify" vertical="center" wrapText="1"/>
    </xf>
    <xf numFmtId="166" fontId="14" fillId="0" borderId="0" xfId="2" applyNumberFormat="1" applyFont="1" applyAlignment="1">
      <alignment horizontal="justify" vertical="center" wrapText="1"/>
    </xf>
    <xf numFmtId="166" fontId="9" fillId="0" borderId="2" xfId="2" applyNumberFormat="1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166" fontId="8" fillId="0" borderId="3" xfId="2" applyNumberFormat="1" applyFont="1" applyBorder="1" applyAlignment="1">
      <alignment horizontal="left" vertical="center" wrapText="1"/>
    </xf>
    <xf numFmtId="166" fontId="4" fillId="0" borderId="0" xfId="2" applyNumberFormat="1" applyFont="1" applyAlignment="1">
      <alignment horizontal="right"/>
    </xf>
    <xf numFmtId="166" fontId="8" fillId="0" borderId="0" xfId="2" applyNumberFormat="1" applyFont="1" applyFill="1" applyBorder="1" applyAlignment="1">
      <alignment horizontal="right" vertical="center" wrapText="1"/>
    </xf>
    <xf numFmtId="0" fontId="5" fillId="0" borderId="0" xfId="0" applyFont="1"/>
    <xf numFmtId="166" fontId="14" fillId="0" borderId="0" xfId="2" applyNumberFormat="1" applyFont="1" applyBorder="1" applyAlignment="1">
      <alignment horizontal="justify" vertical="center" wrapText="1"/>
    </xf>
    <xf numFmtId="166" fontId="13" fillId="0" borderId="0" xfId="2" applyNumberFormat="1" applyFont="1" applyBorder="1" applyAlignment="1">
      <alignment horizontal="justify" vertical="center" wrapText="1"/>
    </xf>
    <xf numFmtId="166" fontId="9" fillId="0" borderId="0" xfId="2" applyNumberFormat="1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166" fontId="14" fillId="0" borderId="6" xfId="2" applyNumberFormat="1" applyFont="1" applyBorder="1" applyAlignment="1">
      <alignment horizontal="justify" vertical="center" wrapText="1"/>
    </xf>
    <xf numFmtId="166" fontId="8" fillId="0" borderId="6" xfId="2" applyNumberFormat="1" applyFont="1" applyBorder="1" applyAlignment="1">
      <alignment horizontal="left" vertical="center" wrapText="1"/>
    </xf>
    <xf numFmtId="166" fontId="8" fillId="0" borderId="4" xfId="2" applyNumberFormat="1" applyFont="1" applyBorder="1" applyAlignment="1">
      <alignment horizontal="left" vertical="center" wrapText="1"/>
    </xf>
    <xf numFmtId="4" fontId="17" fillId="2" borderId="0" xfId="2" applyNumberFormat="1" applyFont="1" applyFill="1" applyBorder="1"/>
    <xf numFmtId="4" fontId="18" fillId="2" borderId="0" xfId="2" applyNumberFormat="1" applyFont="1" applyFill="1" applyBorder="1" applyAlignment="1">
      <alignment horizontal="justify" vertical="center"/>
    </xf>
    <xf numFmtId="0" fontId="15" fillId="0" borderId="0" xfId="0" applyFont="1" applyAlignment="1">
      <alignment horizontal="justify" vertical="center"/>
    </xf>
    <xf numFmtId="166" fontId="9" fillId="0" borderId="0" xfId="2" applyNumberFormat="1" applyFont="1" applyBorder="1" applyAlignment="1">
      <alignment horizontal="left" vertical="center" wrapText="1"/>
    </xf>
    <xf numFmtId="165" fontId="0" fillId="0" borderId="0" xfId="2" applyFont="1" applyBorder="1"/>
    <xf numFmtId="166" fontId="8" fillId="0" borderId="0" xfId="2" applyNumberFormat="1" applyFont="1" applyBorder="1" applyAlignment="1">
      <alignment horizontal="right" vertical="center" wrapText="1"/>
    </xf>
    <xf numFmtId="1" fontId="9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8" fillId="0" borderId="6" xfId="0" applyNumberFormat="1" applyFont="1" applyBorder="1" applyAlignment="1">
      <alignment horizontal="center" vertical="center" wrapText="1"/>
    </xf>
    <xf numFmtId="166" fontId="8" fillId="0" borderId="1" xfId="2" applyNumberFormat="1" applyFont="1" applyBorder="1" applyAlignment="1">
      <alignment horizontal="right" vertical="center" wrapText="1"/>
    </xf>
    <xf numFmtId="166" fontId="9" fillId="0" borderId="0" xfId="2" applyNumberFormat="1" applyFont="1" applyBorder="1" applyAlignment="1">
      <alignment horizontal="right" vertical="center" wrapText="1"/>
    </xf>
    <xf numFmtId="165" fontId="12" fillId="0" borderId="0" xfId="2" applyFont="1" applyBorder="1" applyAlignment="1">
      <alignment horizontal="justify" vertical="center"/>
    </xf>
    <xf numFmtId="166" fontId="14" fillId="0" borderId="0" xfId="2" applyNumberFormat="1" applyFont="1" applyBorder="1" applyAlignment="1">
      <alignment horizontal="right" vertical="center" wrapText="1"/>
    </xf>
    <xf numFmtId="166" fontId="0" fillId="0" borderId="0" xfId="2" applyNumberFormat="1" applyFont="1" applyBorder="1"/>
    <xf numFmtId="166" fontId="15" fillId="0" borderId="0" xfId="2" applyNumberFormat="1" applyFont="1" applyBorder="1" applyAlignment="1">
      <alignment horizontal="justify" vertical="center"/>
    </xf>
    <xf numFmtId="166" fontId="12" fillId="0" borderId="0" xfId="2" applyNumberFormat="1" applyFont="1" applyBorder="1" applyAlignment="1">
      <alignment horizontal="justify" vertical="center"/>
    </xf>
    <xf numFmtId="0" fontId="16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justify" vertical="center"/>
    </xf>
    <xf numFmtId="166" fontId="15" fillId="0" borderId="0" xfId="2" applyNumberFormat="1" applyFont="1" applyBorder="1" applyAlignment="1">
      <alignment horizontal="center" vertical="center" wrapText="1"/>
    </xf>
    <xf numFmtId="166" fontId="16" fillId="0" borderId="0" xfId="2" applyNumberFormat="1" applyFont="1" applyBorder="1" applyAlignment="1">
      <alignment horizontal="left" vertical="center" wrapText="1"/>
    </xf>
    <xf numFmtId="166" fontId="4" fillId="0" borderId="0" xfId="2" applyNumberFormat="1" applyFont="1" applyBorder="1"/>
    <xf numFmtId="166" fontId="15" fillId="0" borderId="0" xfId="2" applyNumberFormat="1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6" fontId="5" fillId="0" borderId="0" xfId="2" applyNumberFormat="1" applyFont="1" applyAlignment="1">
      <alignment horizontal="right"/>
    </xf>
    <xf numFmtId="0" fontId="5" fillId="0" borderId="0" xfId="0" applyFont="1" applyAlignment="1">
      <alignment wrapText="1"/>
    </xf>
    <xf numFmtId="166" fontId="9" fillId="0" borderId="1" xfId="2" applyNumberFormat="1" applyFont="1" applyBorder="1" applyAlignment="1">
      <alignment horizontal="center" vertical="center" wrapText="1"/>
    </xf>
    <xf numFmtId="166" fontId="8" fillId="0" borderId="6" xfId="2" applyNumberFormat="1" applyFont="1" applyBorder="1" applyAlignment="1">
      <alignment vertical="center" wrapText="1"/>
    </xf>
    <xf numFmtId="166" fontId="15" fillId="0" borderId="0" xfId="2" applyNumberFormat="1" applyFont="1" applyAlignment="1">
      <alignment horizontal="center" vertical="center" wrapText="1"/>
    </xf>
    <xf numFmtId="166" fontId="15" fillId="0" borderId="7" xfId="2" applyNumberFormat="1" applyFont="1" applyBorder="1" applyAlignment="1">
      <alignment horizontal="justify" vertical="center"/>
    </xf>
    <xf numFmtId="165" fontId="9" fillId="0" borderId="7" xfId="2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166" fontId="9" fillId="0" borderId="6" xfId="2" applyNumberFormat="1" applyFont="1" applyBorder="1" applyAlignment="1">
      <alignment horizontal="left" vertical="center" wrapText="1"/>
    </xf>
    <xf numFmtId="166" fontId="13" fillId="0" borderId="6" xfId="2" applyNumberFormat="1" applyFont="1" applyBorder="1" applyAlignment="1">
      <alignment horizontal="justify" vertical="center" wrapText="1"/>
    </xf>
    <xf numFmtId="166" fontId="9" fillId="0" borderId="6" xfId="2" applyNumberFormat="1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66" fontId="9" fillId="0" borderId="3" xfId="2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5" fontId="8" fillId="0" borderId="1" xfId="2" applyFont="1" applyBorder="1" applyAlignment="1">
      <alignment horizontal="left" vertical="center" wrapText="1"/>
    </xf>
    <xf numFmtId="166" fontId="8" fillId="0" borderId="7" xfId="2" applyNumberFormat="1" applyFont="1" applyBorder="1" applyAlignment="1">
      <alignment horizontal="center" vertical="center" wrapText="1"/>
    </xf>
    <xf numFmtId="166" fontId="8" fillId="0" borderId="7" xfId="2" applyNumberFormat="1" applyFont="1" applyBorder="1" applyAlignment="1">
      <alignment horizontal="left" vertical="center" wrapText="1"/>
    </xf>
    <xf numFmtId="166" fontId="9" fillId="0" borderId="5" xfId="2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/>
    <xf numFmtId="166" fontId="9" fillId="0" borderId="7" xfId="2" applyNumberFormat="1" applyFont="1" applyBorder="1" applyAlignment="1">
      <alignment horizontal="right" vertical="center" wrapText="1"/>
    </xf>
    <xf numFmtId="166" fontId="19" fillId="0" borderId="0" xfId="2" applyNumberFormat="1" applyFont="1" applyBorder="1" applyAlignment="1">
      <alignment horizontal="right" vertical="center" wrapText="1"/>
    </xf>
    <xf numFmtId="166" fontId="4" fillId="0" borderId="0" xfId="2" applyNumberFormat="1" applyFont="1" applyBorder="1" applyAlignment="1">
      <alignment horizontal="right"/>
    </xf>
    <xf numFmtId="166" fontId="5" fillId="0" borderId="0" xfId="2" applyNumberFormat="1" applyFont="1" applyBorder="1"/>
    <xf numFmtId="166" fontId="4" fillId="0" borderId="0" xfId="2" applyNumberFormat="1" applyFont="1" applyFill="1" applyBorder="1" applyAlignment="1"/>
    <xf numFmtId="166" fontId="4" fillId="0" borderId="0" xfId="2" applyNumberFormat="1" applyFont="1" applyFill="1" applyBorder="1" applyAlignment="1">
      <alignment horizontal="left"/>
    </xf>
    <xf numFmtId="166" fontId="4" fillId="0" borderId="0" xfId="2" applyNumberFormat="1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/>
    <xf numFmtId="0" fontId="8" fillId="0" borderId="8" xfId="0" applyFont="1" applyBorder="1" applyAlignment="1">
      <alignment horizontal="left" vertical="center" wrapText="1"/>
    </xf>
    <xf numFmtId="166" fontId="13" fillId="0" borderId="0" xfId="2" applyNumberFormat="1" applyFont="1" applyAlignment="1">
      <alignment horizontal="left" vertical="center" wrapText="1"/>
    </xf>
    <xf numFmtId="166" fontId="9" fillId="0" borderId="2" xfId="2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/>
    </xf>
    <xf numFmtId="0" fontId="0" fillId="0" borderId="0" xfId="0" applyBorder="1" applyAlignment="1">
      <alignment wrapText="1"/>
    </xf>
    <xf numFmtId="0" fontId="0" fillId="0" borderId="0" xfId="0" applyBorder="1"/>
    <xf numFmtId="166" fontId="9" fillId="0" borderId="7" xfId="2" applyNumberFormat="1" applyFont="1" applyBorder="1" applyAlignment="1">
      <alignment horizontal="left" vertical="center" wrapText="1"/>
    </xf>
    <xf numFmtId="166" fontId="9" fillId="0" borderId="7" xfId="2" applyNumberFormat="1" applyFont="1" applyBorder="1" applyAlignment="1">
      <alignment horizontal="center" vertical="center" wrapText="1"/>
    </xf>
    <xf numFmtId="166" fontId="8" fillId="0" borderId="5" xfId="2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166" fontId="8" fillId="0" borderId="6" xfId="2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66" fontId="8" fillId="0" borderId="6" xfId="2" applyNumberFormat="1" applyFont="1" applyFill="1" applyBorder="1" applyAlignment="1">
      <alignment horizontal="center" vertical="center" wrapText="1"/>
    </xf>
    <xf numFmtId="166" fontId="8" fillId="0" borderId="7" xfId="2" applyNumberFormat="1" applyFont="1" applyBorder="1" applyAlignment="1">
      <alignment horizontal="right" vertical="center" wrapText="1"/>
    </xf>
    <xf numFmtId="166" fontId="14" fillId="0" borderId="7" xfId="2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166" fontId="16" fillId="0" borderId="0" xfId="0" applyNumberFormat="1" applyFont="1" applyBorder="1" applyAlignment="1">
      <alignment vertical="center" wrapText="1"/>
    </xf>
    <xf numFmtId="166" fontId="8" fillId="0" borderId="0" xfId="2" applyNumberFormat="1" applyFont="1" applyBorder="1" applyAlignment="1">
      <alignment horizontal="justify" vertical="center" wrapText="1"/>
    </xf>
    <xf numFmtId="166" fontId="9" fillId="0" borderId="0" xfId="2" applyNumberFormat="1" applyFont="1" applyBorder="1" applyAlignment="1">
      <alignment horizontal="justify" vertical="center" wrapText="1"/>
    </xf>
    <xf numFmtId="166" fontId="22" fillId="0" borderId="0" xfId="2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justify" vertical="center"/>
    </xf>
    <xf numFmtId="1" fontId="9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1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166" fontId="0" fillId="0" borderId="0" xfId="0" applyNumberFormat="1" applyBorder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</cellXfs>
  <cellStyles count="3">
    <cellStyle name="Обычный" xfId="0" builtinId="0"/>
    <cellStyle name="Обычный 17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view="pageBreakPreview" topLeftCell="A17" zoomScaleNormal="100" zoomScaleSheetLayoutView="100" workbookViewId="0">
      <selection activeCell="A47" sqref="A47"/>
    </sheetView>
  </sheetViews>
  <sheetFormatPr defaultRowHeight="15" x14ac:dyDescent="0.25"/>
  <cols>
    <col min="1" max="1" width="33" customWidth="1"/>
    <col min="2" max="2" width="10.85546875" style="82" customWidth="1"/>
    <col min="3" max="3" width="15.5703125" style="71" customWidth="1"/>
    <col min="4" max="4" width="17.42578125" style="30" customWidth="1"/>
    <col min="5" max="5" width="13.140625" bestFit="1" customWidth="1"/>
    <col min="6" max="6" width="15.5703125" style="132" customWidth="1"/>
    <col min="7" max="7" width="15.5703125" style="136" customWidth="1"/>
  </cols>
  <sheetData>
    <row r="1" spans="1:7" ht="27" customHeight="1" x14ac:dyDescent="0.25">
      <c r="A1" s="32" t="s">
        <v>91</v>
      </c>
      <c r="D1" s="71" t="s">
        <v>92</v>
      </c>
      <c r="G1" s="132"/>
    </row>
    <row r="3" spans="1:7" ht="15.75" x14ac:dyDescent="0.25">
      <c r="A3" s="137" t="s">
        <v>111</v>
      </c>
      <c r="B3" s="137"/>
      <c r="C3" s="137"/>
      <c r="D3" s="137"/>
      <c r="F3" s="137"/>
      <c r="G3" s="137"/>
    </row>
    <row r="4" spans="1:7" x14ac:dyDescent="0.25">
      <c r="A4" s="138" t="s">
        <v>117</v>
      </c>
      <c r="B4" s="138"/>
      <c r="C4" s="138"/>
      <c r="D4" s="138"/>
      <c r="F4" s="138"/>
      <c r="G4" s="138"/>
    </row>
    <row r="6" spans="1:7" ht="24" x14ac:dyDescent="0.25">
      <c r="A6" s="100" t="s">
        <v>0</v>
      </c>
      <c r="B6" s="124" t="s">
        <v>21</v>
      </c>
      <c r="C6" s="155" t="s">
        <v>115</v>
      </c>
      <c r="D6" s="156" t="s">
        <v>116</v>
      </c>
      <c r="F6" s="87"/>
      <c r="G6" s="96"/>
    </row>
    <row r="7" spans="1:7" x14ac:dyDescent="0.25">
      <c r="A7" s="4"/>
      <c r="B7" s="24"/>
      <c r="C7" s="13"/>
      <c r="D7" s="27"/>
      <c r="F7" s="87"/>
      <c r="G7" s="29"/>
    </row>
    <row r="8" spans="1:7" x14ac:dyDescent="0.25">
      <c r="A8" s="36" t="s">
        <v>113</v>
      </c>
      <c r="B8" s="28"/>
      <c r="C8" s="36"/>
      <c r="D8" s="36"/>
      <c r="F8" s="87"/>
      <c r="G8" s="29"/>
    </row>
    <row r="9" spans="1:7" x14ac:dyDescent="0.25">
      <c r="A9" s="36" t="s">
        <v>103</v>
      </c>
      <c r="B9" s="28"/>
      <c r="C9" s="36"/>
      <c r="D9" s="36"/>
      <c r="F9" s="29"/>
      <c r="G9" s="29"/>
    </row>
    <row r="10" spans="1:7" ht="26.25" customHeight="1" x14ac:dyDescent="0.25">
      <c r="A10" s="43" t="s">
        <v>1</v>
      </c>
      <c r="B10" s="24">
        <v>4</v>
      </c>
      <c r="C10" s="23">
        <v>118492468</v>
      </c>
      <c r="D10" s="27">
        <v>121240596</v>
      </c>
      <c r="F10" s="85"/>
      <c r="G10" s="85"/>
    </row>
    <row r="11" spans="1:7" ht="26.25" customHeight="1" x14ac:dyDescent="0.25">
      <c r="A11" s="43" t="s">
        <v>2</v>
      </c>
      <c r="B11" s="24">
        <v>5</v>
      </c>
      <c r="C11" s="23">
        <v>7170340</v>
      </c>
      <c r="D11" s="27">
        <v>7286423</v>
      </c>
      <c r="F11" s="85"/>
      <c r="G11" s="85"/>
    </row>
    <row r="12" spans="1:7" ht="26.25" customHeight="1" x14ac:dyDescent="0.25">
      <c r="A12" s="43" t="s">
        <v>3</v>
      </c>
      <c r="B12" s="24">
        <v>6</v>
      </c>
      <c r="C12" s="23">
        <v>4666195</v>
      </c>
      <c r="D12" s="27">
        <v>4544588</v>
      </c>
      <c r="F12" s="85"/>
      <c r="G12" s="85"/>
    </row>
    <row r="13" spans="1:7" ht="26.25" customHeight="1" x14ac:dyDescent="0.25">
      <c r="A13" s="43" t="s">
        <v>4</v>
      </c>
      <c r="B13" s="24"/>
      <c r="C13" s="23">
        <v>166479</v>
      </c>
      <c r="D13" s="27">
        <v>71698</v>
      </c>
      <c r="F13" s="85"/>
      <c r="G13" s="85"/>
    </row>
    <row r="14" spans="1:7" ht="26.25" customHeight="1" x14ac:dyDescent="0.25">
      <c r="A14" s="43"/>
      <c r="B14" s="24">
        <v>7</v>
      </c>
      <c r="C14" s="23">
        <v>2947938</v>
      </c>
      <c r="D14" s="27">
        <v>2763210</v>
      </c>
      <c r="F14" s="85"/>
      <c r="G14" s="85"/>
    </row>
    <row r="15" spans="1:7" ht="26.25" customHeight="1" x14ac:dyDescent="0.25">
      <c r="A15" s="43" t="s">
        <v>56</v>
      </c>
      <c r="B15" s="24">
        <v>12</v>
      </c>
      <c r="C15" s="143">
        <v>365610</v>
      </c>
      <c r="D15" s="27">
        <v>365610</v>
      </c>
      <c r="F15" s="85"/>
      <c r="G15" s="85"/>
    </row>
    <row r="16" spans="1:7" ht="26.25" customHeight="1" x14ac:dyDescent="0.25">
      <c r="A16" s="43" t="s">
        <v>104</v>
      </c>
      <c r="B16" s="24"/>
      <c r="C16" s="23">
        <v>55021</v>
      </c>
      <c r="D16" s="27">
        <v>60761</v>
      </c>
      <c r="F16" s="85"/>
      <c r="G16" s="85"/>
    </row>
    <row r="17" spans="1:7" ht="26.25" customHeight="1" x14ac:dyDescent="0.25">
      <c r="A17" s="43" t="s">
        <v>70</v>
      </c>
      <c r="B17" s="24">
        <v>14</v>
      </c>
      <c r="C17" s="23">
        <v>2480927</v>
      </c>
      <c r="D17" s="27">
        <v>2456151</v>
      </c>
      <c r="F17" s="85"/>
      <c r="G17" s="85"/>
    </row>
    <row r="18" spans="1:7" ht="26.25" customHeight="1" x14ac:dyDescent="0.25">
      <c r="A18" s="43" t="s">
        <v>57</v>
      </c>
      <c r="B18" s="24">
        <v>8</v>
      </c>
      <c r="C18" s="23">
        <v>5933435</v>
      </c>
      <c r="D18" s="27">
        <v>5908513</v>
      </c>
      <c r="F18" s="85"/>
      <c r="G18" s="85"/>
    </row>
    <row r="19" spans="1:7" ht="26.25" customHeight="1" thickBot="1" x14ac:dyDescent="0.3">
      <c r="A19" s="44" t="s">
        <v>58</v>
      </c>
      <c r="B19" s="110"/>
      <c r="C19" s="39">
        <v>46314</v>
      </c>
      <c r="D19" s="25">
        <v>48165</v>
      </c>
      <c r="F19" s="85"/>
      <c r="G19" s="85"/>
    </row>
    <row r="20" spans="1:7" ht="15.75" thickBot="1" x14ac:dyDescent="0.3">
      <c r="A20" s="11"/>
      <c r="B20" s="26"/>
      <c r="C20" s="25">
        <f>SUM(C10:C19)</f>
        <v>142324727</v>
      </c>
      <c r="D20" s="25">
        <f>SUM(D10:D19)</f>
        <v>144745715</v>
      </c>
      <c r="F20" s="29"/>
      <c r="G20" s="29"/>
    </row>
    <row r="21" spans="1:7" x14ac:dyDescent="0.25">
      <c r="A21" s="6"/>
      <c r="C21" s="28"/>
      <c r="D21" s="23"/>
      <c r="F21" s="49"/>
      <c r="G21" s="85"/>
    </row>
    <row r="22" spans="1:7" ht="14.25" customHeight="1" x14ac:dyDescent="0.25">
      <c r="A22" s="36" t="s">
        <v>59</v>
      </c>
      <c r="B22" s="28"/>
      <c r="C22" s="27"/>
      <c r="D22" s="27"/>
      <c r="F22" s="49"/>
      <c r="G22" s="85"/>
    </row>
    <row r="23" spans="1:7" x14ac:dyDescent="0.25">
      <c r="A23" s="43" t="s">
        <v>57</v>
      </c>
      <c r="B23" s="24">
        <v>8</v>
      </c>
      <c r="C23" s="23">
        <v>63767152</v>
      </c>
      <c r="D23" s="27">
        <v>63833545</v>
      </c>
      <c r="F23" s="85"/>
      <c r="G23" s="85"/>
    </row>
    <row r="24" spans="1:7" x14ac:dyDescent="0.25">
      <c r="A24" s="43" t="s">
        <v>60</v>
      </c>
      <c r="B24" s="24">
        <v>9</v>
      </c>
      <c r="C24" s="23">
        <v>5628965</v>
      </c>
      <c r="D24" s="27">
        <v>5871393</v>
      </c>
      <c r="F24" s="85"/>
      <c r="G24" s="85"/>
    </row>
    <row r="25" spans="1:7" ht="24" x14ac:dyDescent="0.25">
      <c r="A25" s="43" t="s">
        <v>5</v>
      </c>
      <c r="B25" s="24">
        <v>10</v>
      </c>
      <c r="C25" s="23">
        <v>12320067</v>
      </c>
      <c r="D25" s="27">
        <v>14999778</v>
      </c>
      <c r="F25" s="85"/>
      <c r="G25" s="85"/>
    </row>
    <row r="26" spans="1:7" x14ac:dyDescent="0.25">
      <c r="A26" s="43" t="s">
        <v>6</v>
      </c>
      <c r="B26" s="24">
        <v>11</v>
      </c>
      <c r="C26" s="23">
        <v>3601695</v>
      </c>
      <c r="D26" s="27">
        <v>3954650</v>
      </c>
      <c r="F26" s="85"/>
      <c r="G26" s="85"/>
    </row>
    <row r="27" spans="1:7" x14ac:dyDescent="0.25">
      <c r="A27" s="43" t="s">
        <v>97</v>
      </c>
      <c r="B27" s="24"/>
      <c r="C27" s="23" t="s">
        <v>49</v>
      </c>
      <c r="D27" s="27" t="s">
        <v>69</v>
      </c>
      <c r="F27" s="85"/>
      <c r="G27" s="85"/>
    </row>
    <row r="28" spans="1:7" x14ac:dyDescent="0.25">
      <c r="A28" s="43" t="s">
        <v>7</v>
      </c>
      <c r="B28" s="24">
        <v>12</v>
      </c>
      <c r="C28" s="23">
        <v>5905637</v>
      </c>
      <c r="D28" s="27">
        <v>4943241</v>
      </c>
      <c r="F28" s="85"/>
      <c r="G28" s="85"/>
    </row>
    <row r="29" spans="1:7" x14ac:dyDescent="0.25">
      <c r="A29" s="43" t="s">
        <v>61</v>
      </c>
      <c r="B29" s="24">
        <v>13</v>
      </c>
      <c r="C29" s="23">
        <v>2473823</v>
      </c>
      <c r="D29" s="27">
        <v>2456199</v>
      </c>
      <c r="F29" s="85"/>
      <c r="G29" s="85"/>
    </row>
    <row r="30" spans="1:7" ht="15.75" thickBot="1" x14ac:dyDescent="0.3">
      <c r="A30" s="44" t="s">
        <v>8</v>
      </c>
      <c r="B30" s="110">
        <v>14</v>
      </c>
      <c r="C30" s="39">
        <v>9887935</v>
      </c>
      <c r="D30" s="25">
        <v>5354725</v>
      </c>
      <c r="F30" s="85"/>
      <c r="G30" s="85"/>
    </row>
    <row r="31" spans="1:7" x14ac:dyDescent="0.25">
      <c r="A31" s="153"/>
      <c r="B31" s="49"/>
      <c r="C31" s="49">
        <f>SUM(C23:C30)</f>
        <v>103585274</v>
      </c>
      <c r="D31" s="29">
        <f>SUM(D23:D30)</f>
        <v>101413531</v>
      </c>
      <c r="F31" s="49"/>
      <c r="G31" s="29"/>
    </row>
    <row r="32" spans="1:7" ht="15.75" thickBot="1" x14ac:dyDescent="0.3">
      <c r="A32" s="77" t="s">
        <v>9</v>
      </c>
      <c r="B32" s="152"/>
      <c r="C32" s="154">
        <f>C31+C20</f>
        <v>245910001</v>
      </c>
      <c r="D32" s="80">
        <f>D31+D20</f>
        <v>246159246</v>
      </c>
      <c r="F32" s="37"/>
      <c r="G32" s="29"/>
    </row>
    <row r="33" spans="1:7" x14ac:dyDescent="0.25">
      <c r="A33" s="36"/>
      <c r="B33" s="24"/>
      <c r="C33" s="37"/>
      <c r="D33" s="29"/>
      <c r="F33" s="37"/>
      <c r="G33" s="29"/>
    </row>
    <row r="34" spans="1:7" x14ac:dyDescent="0.25">
      <c r="A34" s="4" t="s">
        <v>10</v>
      </c>
      <c r="B34" s="24"/>
      <c r="C34" s="28"/>
      <c r="D34" s="23"/>
      <c r="F34" s="49"/>
      <c r="G34" s="85"/>
    </row>
    <row r="35" spans="1:7" x14ac:dyDescent="0.25">
      <c r="A35" s="23" t="s">
        <v>11</v>
      </c>
      <c r="B35" s="24"/>
      <c r="C35" s="23"/>
      <c r="D35" s="23"/>
      <c r="F35" s="49"/>
      <c r="G35" s="85"/>
    </row>
    <row r="36" spans="1:7" x14ac:dyDescent="0.25">
      <c r="A36" s="23" t="s">
        <v>12</v>
      </c>
      <c r="B36" s="24">
        <v>15</v>
      </c>
      <c r="C36" s="23">
        <v>80000</v>
      </c>
      <c r="D36" s="27">
        <v>80000</v>
      </c>
      <c r="F36" s="85"/>
      <c r="G36" s="85"/>
    </row>
    <row r="37" spans="1:7" ht="24.75" thickBot="1" x14ac:dyDescent="0.3">
      <c r="A37" s="39" t="s">
        <v>62</v>
      </c>
      <c r="B37" s="110"/>
      <c r="C37" s="39">
        <v>146467731</v>
      </c>
      <c r="D37" s="25">
        <v>142297380</v>
      </c>
      <c r="E37" s="15"/>
      <c r="F37" s="85"/>
      <c r="G37" s="85"/>
    </row>
    <row r="38" spans="1:7" ht="15.75" thickBot="1" x14ac:dyDescent="0.3">
      <c r="A38" s="7"/>
      <c r="B38" s="28"/>
      <c r="C38" s="26">
        <f>SUM(C36:C37)</f>
        <v>146547731</v>
      </c>
      <c r="D38" s="25">
        <f>SUM(D36:D37)</f>
        <v>142377380</v>
      </c>
      <c r="F38" s="49"/>
      <c r="G38" s="29"/>
    </row>
    <row r="39" spans="1:7" x14ac:dyDescent="0.25">
      <c r="A39" s="9"/>
      <c r="B39" s="144"/>
      <c r="C39" s="28"/>
      <c r="D39" s="23"/>
      <c r="F39" s="49"/>
      <c r="G39" s="85"/>
    </row>
    <row r="40" spans="1:7" x14ac:dyDescent="0.25">
      <c r="A40" s="27" t="s">
        <v>13</v>
      </c>
      <c r="B40" s="24"/>
      <c r="C40" s="23"/>
      <c r="D40" s="23"/>
      <c r="F40" s="49"/>
      <c r="G40" s="29"/>
    </row>
    <row r="41" spans="1:7" x14ac:dyDescent="0.25">
      <c r="A41" s="23" t="s">
        <v>63</v>
      </c>
      <c r="B41" s="24">
        <v>16</v>
      </c>
      <c r="C41" s="23" t="s">
        <v>49</v>
      </c>
      <c r="D41" s="27" t="s">
        <v>69</v>
      </c>
      <c r="F41" s="85"/>
      <c r="G41" s="85"/>
    </row>
    <row r="42" spans="1:7" ht="24" x14ac:dyDescent="0.25">
      <c r="A42" s="23" t="s">
        <v>14</v>
      </c>
      <c r="B42" s="24">
        <v>17</v>
      </c>
      <c r="C42" s="23">
        <v>5327918</v>
      </c>
      <c r="D42" s="27">
        <v>5229971</v>
      </c>
      <c r="F42" s="85"/>
      <c r="G42" s="85"/>
    </row>
    <row r="43" spans="1:7" ht="24" x14ac:dyDescent="0.25">
      <c r="A43" s="23" t="s">
        <v>64</v>
      </c>
      <c r="B43" s="24">
        <v>18</v>
      </c>
      <c r="C43" s="23">
        <v>16151633</v>
      </c>
      <c r="D43" s="27">
        <v>16020221</v>
      </c>
      <c r="F43" s="85"/>
      <c r="G43" s="85"/>
    </row>
    <row r="44" spans="1:7" ht="15.75" thickBot="1" x14ac:dyDescent="0.3">
      <c r="A44" s="39" t="s">
        <v>15</v>
      </c>
      <c r="B44" s="110">
        <v>19</v>
      </c>
      <c r="C44" s="39">
        <v>1598795</v>
      </c>
      <c r="D44" s="25">
        <v>1616428</v>
      </c>
      <c r="F44" s="85"/>
      <c r="G44" s="85"/>
    </row>
    <row r="45" spans="1:7" ht="15.75" thickBot="1" x14ac:dyDescent="0.3">
      <c r="A45" s="7"/>
      <c r="B45" s="26"/>
      <c r="C45" s="26">
        <f>SUM(C41:C44)</f>
        <v>23078346</v>
      </c>
      <c r="D45" s="25">
        <f>SUM(D41:D44)</f>
        <v>22866620</v>
      </c>
      <c r="F45" s="49"/>
      <c r="G45" s="29"/>
    </row>
    <row r="46" spans="1:7" x14ac:dyDescent="0.25">
      <c r="A46" s="4"/>
      <c r="B46" s="24"/>
      <c r="C46" s="28"/>
      <c r="D46" s="23"/>
      <c r="F46" s="49"/>
      <c r="G46" s="85"/>
    </row>
    <row r="47" spans="1:7" x14ac:dyDescent="0.25">
      <c r="A47" s="27" t="s">
        <v>65</v>
      </c>
      <c r="B47" s="24"/>
      <c r="C47" s="23"/>
      <c r="D47" s="23"/>
      <c r="F47" s="85"/>
      <c r="G47" s="85"/>
    </row>
    <row r="48" spans="1:7" x14ac:dyDescent="0.25">
      <c r="A48" s="23" t="s">
        <v>63</v>
      </c>
      <c r="B48" s="24">
        <v>16</v>
      </c>
      <c r="C48" s="23">
        <v>51619586</v>
      </c>
      <c r="D48" s="27">
        <v>53785823</v>
      </c>
      <c r="F48" s="85"/>
      <c r="G48" s="85"/>
    </row>
    <row r="49" spans="1:7" ht="24" x14ac:dyDescent="0.25">
      <c r="A49" s="23" t="s">
        <v>16</v>
      </c>
      <c r="B49" s="24">
        <v>20</v>
      </c>
      <c r="C49" s="23">
        <v>2933305</v>
      </c>
      <c r="D49" s="27">
        <v>3910711</v>
      </c>
      <c r="F49" s="85"/>
      <c r="G49" s="85"/>
    </row>
    <row r="50" spans="1:7" ht="24" x14ac:dyDescent="0.25">
      <c r="A50" s="23" t="s">
        <v>98</v>
      </c>
      <c r="B50" s="24">
        <v>21</v>
      </c>
      <c r="C50" s="23">
        <v>2931763</v>
      </c>
      <c r="D50" s="27">
        <v>9129946</v>
      </c>
      <c r="F50" s="85"/>
      <c r="G50" s="85"/>
    </row>
    <row r="51" spans="1:7" x14ac:dyDescent="0.25">
      <c r="A51" s="23" t="s">
        <v>114</v>
      </c>
      <c r="B51" s="24">
        <v>22</v>
      </c>
      <c r="C51" s="23">
        <v>2540170</v>
      </c>
      <c r="D51" s="27">
        <v>2718604</v>
      </c>
      <c r="F51" s="85"/>
      <c r="G51" s="85"/>
    </row>
    <row r="52" spans="1:7" x14ac:dyDescent="0.25">
      <c r="A52" s="23" t="s">
        <v>17</v>
      </c>
      <c r="B52" s="24">
        <v>23</v>
      </c>
      <c r="C52" s="23">
        <v>5699826</v>
      </c>
      <c r="D52" s="27">
        <v>411090</v>
      </c>
      <c r="F52" s="85"/>
      <c r="G52" s="85"/>
    </row>
    <row r="53" spans="1:7" s="73" customFormat="1" ht="36" x14ac:dyDescent="0.25">
      <c r="A53" s="148" t="s">
        <v>18</v>
      </c>
      <c r="B53" s="149">
        <v>24</v>
      </c>
      <c r="C53" s="148">
        <v>10559274</v>
      </c>
      <c r="D53" s="125">
        <v>10959072</v>
      </c>
      <c r="F53" s="49"/>
      <c r="G53" s="29"/>
    </row>
    <row r="54" spans="1:7" s="73" customFormat="1" x14ac:dyDescent="0.25">
      <c r="A54" s="126"/>
      <c r="B54" s="150"/>
      <c r="C54" s="126">
        <f>SUM(C48:C53)</f>
        <v>76283924</v>
      </c>
      <c r="D54" s="126">
        <f>SUM(D48:D53)</f>
        <v>80915246</v>
      </c>
      <c r="F54" s="49"/>
      <c r="G54" s="29"/>
    </row>
    <row r="55" spans="1:7" ht="15.75" thickBot="1" x14ac:dyDescent="0.3">
      <c r="A55" s="77" t="s">
        <v>19</v>
      </c>
      <c r="B55" s="152"/>
      <c r="C55" s="152">
        <f>C38+C45+C54</f>
        <v>245910001</v>
      </c>
      <c r="D55" s="80">
        <f>D38+D45+D54</f>
        <v>246159246</v>
      </c>
      <c r="F55" s="49"/>
      <c r="G55" s="29"/>
    </row>
    <row r="56" spans="1:7" ht="24" x14ac:dyDescent="0.25">
      <c r="A56" s="151" t="s">
        <v>20</v>
      </c>
      <c r="B56" s="149">
        <v>15</v>
      </c>
      <c r="C56" s="130">
        <f>ROUND((C32-C13-(C45+C54))/80000,0)</f>
        <v>1830</v>
      </c>
      <c r="D56" s="130">
        <f>ROUND((D32-D13-(D45+D54))/80000,0)</f>
        <v>1779</v>
      </c>
      <c r="F56" s="94"/>
      <c r="G56" s="94"/>
    </row>
    <row r="57" spans="1:7" x14ac:dyDescent="0.25">
      <c r="A57" s="12"/>
      <c r="C57" s="71">
        <f>C32-C55</f>
        <v>0</v>
      </c>
      <c r="D57" s="71">
        <f>D32-D55</f>
        <v>0</v>
      </c>
      <c r="G57" s="132"/>
    </row>
    <row r="58" spans="1:7" ht="36" customHeight="1" x14ac:dyDescent="0.25">
      <c r="C58" s="14"/>
      <c r="D58" s="14"/>
      <c r="F58" s="104"/>
      <c r="G58" s="104"/>
    </row>
    <row r="59" spans="1:7" ht="36" customHeight="1" x14ac:dyDescent="0.25">
      <c r="A59" s="101"/>
      <c r="C59" s="132"/>
      <c r="D59" s="101"/>
      <c r="G59" s="84"/>
    </row>
    <row r="60" spans="1:7" ht="24.75" customHeight="1" x14ac:dyDescent="0.25">
      <c r="A60" s="129" t="s">
        <v>118</v>
      </c>
      <c r="B60" s="98"/>
      <c r="C60" s="145"/>
      <c r="D60" s="84" t="s">
        <v>48</v>
      </c>
      <c r="G60" s="33"/>
    </row>
    <row r="61" spans="1:7" ht="78" customHeight="1" x14ac:dyDescent="0.25">
      <c r="A61" s="84" t="s">
        <v>100</v>
      </c>
      <c r="B61" s="97"/>
      <c r="C61" s="146"/>
      <c r="D61" s="84" t="s">
        <v>101</v>
      </c>
      <c r="G61" s="33"/>
    </row>
    <row r="62" spans="1:7" x14ac:dyDescent="0.25">
      <c r="B62" s="98"/>
      <c r="C62" s="147"/>
      <c r="D62" s="64"/>
      <c r="F62"/>
      <c r="G62" s="99"/>
    </row>
    <row r="63" spans="1:7" x14ac:dyDescent="0.25">
      <c r="B63"/>
      <c r="C63"/>
      <c r="D63" s="35"/>
      <c r="F63"/>
      <c r="G63" s="133"/>
    </row>
    <row r="64" spans="1:7" x14ac:dyDescent="0.25">
      <c r="A64" s="18"/>
      <c r="B64" s="34"/>
      <c r="C64" s="16"/>
      <c r="D64" s="31"/>
      <c r="F64" s="134"/>
      <c r="G64" s="135"/>
    </row>
    <row r="65" spans="2:2" x14ac:dyDescent="0.25">
      <c r="B65"/>
    </row>
    <row r="66" spans="2:2" x14ac:dyDescent="0.25">
      <c r="B66" s="83"/>
    </row>
  </sheetData>
  <mergeCells count="4">
    <mergeCell ref="A3:D3"/>
    <mergeCell ref="A4:D4"/>
    <mergeCell ref="F3:G3"/>
    <mergeCell ref="F4:G4"/>
  </mergeCells>
  <pageMargins left="0.7" right="0.7" top="0.75" bottom="0.75" header="0.3" footer="0.3"/>
  <pageSetup paperSize="9" fitToHeight="0" orientation="portrait" r:id="rId1"/>
  <rowBreaks count="1" manualBreakCount="1">
    <brk id="3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view="pageBreakPreview" zoomScaleNormal="100" zoomScaleSheetLayoutView="100" workbookViewId="0">
      <selection activeCell="I32" sqref="I32"/>
    </sheetView>
  </sheetViews>
  <sheetFormatPr defaultRowHeight="15" x14ac:dyDescent="0.25"/>
  <cols>
    <col min="1" max="1" width="31.5703125" customWidth="1"/>
    <col min="2" max="2" width="11.28515625" style="14" customWidth="1"/>
    <col min="3" max="3" width="15.7109375" style="14" customWidth="1"/>
    <col min="4" max="4" width="17.28515625" style="14" customWidth="1"/>
    <col min="5" max="5" width="9.140625" customWidth="1"/>
    <col min="6" max="6" width="17" hidden="1" customWidth="1"/>
    <col min="7" max="7" width="39.7109375" hidden="1" customWidth="1"/>
    <col min="8" max="8" width="16" hidden="1" customWidth="1"/>
    <col min="9" max="9" width="20.28515625" customWidth="1"/>
    <col min="10" max="10" width="19.28515625" customWidth="1"/>
    <col min="11" max="11" width="13.28515625" bestFit="1" customWidth="1"/>
    <col min="12" max="12" width="13.42578125" bestFit="1" customWidth="1"/>
    <col min="13" max="14" width="12.85546875" bestFit="1" customWidth="1"/>
  </cols>
  <sheetData>
    <row r="1" spans="1:14" x14ac:dyDescent="0.25">
      <c r="A1" s="32" t="s">
        <v>91</v>
      </c>
      <c r="D1" s="71" t="s">
        <v>92</v>
      </c>
    </row>
    <row r="2" spans="1:14" x14ac:dyDescent="0.25">
      <c r="A2" s="55"/>
      <c r="B2" s="55"/>
      <c r="C2" s="55"/>
    </row>
    <row r="3" spans="1:14" ht="15.75" x14ac:dyDescent="0.25">
      <c r="A3" s="1" t="s">
        <v>22</v>
      </c>
      <c r="F3" s="139"/>
      <c r="G3" s="48"/>
      <c r="H3" s="4"/>
      <c r="I3" s="40"/>
    </row>
    <row r="4" spans="1:14" ht="25.5" x14ac:dyDescent="0.25">
      <c r="A4" s="54" t="str">
        <f>C6</f>
        <v>За три месяца, закончившихся 31 марта 2025</v>
      </c>
      <c r="F4" s="139"/>
      <c r="G4" s="48"/>
      <c r="H4" s="140"/>
      <c r="I4" s="40"/>
    </row>
    <row r="5" spans="1:14" x14ac:dyDescent="0.25">
      <c r="C5" s="40"/>
      <c r="D5" s="40"/>
      <c r="F5" s="43"/>
      <c r="G5" s="48"/>
      <c r="H5" s="140"/>
      <c r="I5" s="40"/>
    </row>
    <row r="6" spans="1:14" ht="36.75" thickBot="1" x14ac:dyDescent="0.3">
      <c r="A6" s="51" t="s">
        <v>53</v>
      </c>
      <c r="B6" s="26" t="s">
        <v>55</v>
      </c>
      <c r="C6" s="57" t="s">
        <v>119</v>
      </c>
      <c r="D6" s="57" t="s">
        <v>120</v>
      </c>
      <c r="G6" s="48"/>
      <c r="H6" s="140"/>
      <c r="I6" s="40"/>
    </row>
    <row r="7" spans="1:14" x14ac:dyDescent="0.25">
      <c r="A7" s="48"/>
      <c r="B7" s="49"/>
      <c r="C7" s="13"/>
      <c r="D7" s="13"/>
      <c r="G7" s="48"/>
      <c r="H7" s="140"/>
      <c r="I7" s="40"/>
    </row>
    <row r="8" spans="1:14" ht="27" customHeight="1" x14ac:dyDescent="0.25">
      <c r="A8" s="42" t="s">
        <v>66</v>
      </c>
      <c r="B8" s="5">
        <v>25</v>
      </c>
      <c r="C8" s="23">
        <v>30822643</v>
      </c>
      <c r="D8" s="23">
        <v>31837388</v>
      </c>
      <c r="E8" s="15"/>
      <c r="F8" s="85"/>
      <c r="G8" s="43"/>
      <c r="H8" s="5"/>
      <c r="I8" s="127"/>
      <c r="J8" s="46"/>
      <c r="K8" s="58"/>
      <c r="L8" s="59"/>
      <c r="M8" s="58"/>
      <c r="N8" s="58"/>
    </row>
    <row r="9" spans="1:14" ht="24.75" thickBot="1" x14ac:dyDescent="0.3">
      <c r="A9" s="21" t="s">
        <v>23</v>
      </c>
      <c r="B9" s="8">
        <v>26</v>
      </c>
      <c r="C9" s="39">
        <v>-9288023</v>
      </c>
      <c r="D9" s="39">
        <v>-9865882</v>
      </c>
      <c r="E9" s="15"/>
      <c r="F9" s="85"/>
      <c r="G9" s="43"/>
      <c r="H9" s="5"/>
      <c r="I9" s="127"/>
      <c r="J9" s="46"/>
      <c r="K9" s="58"/>
      <c r="L9" s="59"/>
      <c r="M9" s="58"/>
      <c r="N9" s="58"/>
    </row>
    <row r="10" spans="1:14" x14ac:dyDescent="0.25">
      <c r="A10" s="20" t="s">
        <v>24</v>
      </c>
      <c r="B10" s="3"/>
      <c r="C10" s="27">
        <f>SUM(C8:C9)</f>
        <v>21534620</v>
      </c>
      <c r="D10" s="27">
        <f>SUM(D8:D9)</f>
        <v>21971506</v>
      </c>
      <c r="E10" s="15"/>
      <c r="F10" s="29"/>
      <c r="G10" s="36"/>
      <c r="H10" s="3"/>
      <c r="I10" s="128"/>
      <c r="J10" s="46"/>
      <c r="K10" s="60"/>
      <c r="L10" s="61"/>
      <c r="M10" s="60"/>
      <c r="N10" s="60"/>
    </row>
    <row r="11" spans="1:14" x14ac:dyDescent="0.25">
      <c r="A11" s="19" t="s">
        <v>50</v>
      </c>
      <c r="B11" s="5"/>
      <c r="C11" s="23"/>
      <c r="D11" s="23"/>
      <c r="E11" s="15"/>
      <c r="F11" s="85"/>
      <c r="G11" s="43"/>
      <c r="H11" s="5"/>
      <c r="I11" s="127"/>
      <c r="J11" s="46"/>
      <c r="K11" s="58"/>
      <c r="L11" s="59"/>
      <c r="M11" s="58"/>
      <c r="N11" s="58"/>
    </row>
    <row r="12" spans="1:14" x14ac:dyDescent="0.25">
      <c r="A12" s="19" t="s">
        <v>25</v>
      </c>
      <c r="B12" s="5">
        <v>27</v>
      </c>
      <c r="C12" s="23">
        <v>-10841145</v>
      </c>
      <c r="D12" s="23">
        <v>-10429061</v>
      </c>
      <c r="E12" s="15"/>
      <c r="F12" s="85"/>
      <c r="G12" s="43"/>
      <c r="H12" s="5"/>
      <c r="I12" s="127"/>
      <c r="J12" s="46"/>
      <c r="K12" s="58"/>
      <c r="L12" s="59"/>
      <c r="M12" s="58"/>
      <c r="N12" s="58"/>
    </row>
    <row r="13" spans="1:14" x14ac:dyDescent="0.25">
      <c r="A13" s="19" t="s">
        <v>26</v>
      </c>
      <c r="B13" s="5">
        <v>28</v>
      </c>
      <c r="C13" s="23">
        <v>-2300795</v>
      </c>
      <c r="D13" s="23">
        <v>-1356454</v>
      </c>
      <c r="E13" s="15"/>
      <c r="F13" s="85"/>
      <c r="G13" s="43"/>
      <c r="H13" s="5"/>
      <c r="I13" s="127"/>
      <c r="J13" s="46"/>
      <c r="K13" s="58"/>
      <c r="L13" s="59"/>
      <c r="M13" s="58"/>
      <c r="N13" s="58"/>
    </row>
    <row r="14" spans="1:14" x14ac:dyDescent="0.25">
      <c r="A14" s="114" t="s">
        <v>52</v>
      </c>
      <c r="B14" s="115">
        <v>31</v>
      </c>
      <c r="C14" s="148">
        <v>-20082</v>
      </c>
      <c r="D14" s="148">
        <v>46392</v>
      </c>
      <c r="E14" s="15"/>
      <c r="F14" s="85"/>
      <c r="G14" s="43"/>
      <c r="H14" s="5"/>
      <c r="I14" s="127"/>
      <c r="J14" s="46"/>
      <c r="K14" s="58"/>
      <c r="L14" s="59"/>
      <c r="M14" s="58"/>
      <c r="N14" s="58"/>
    </row>
    <row r="15" spans="1:14" ht="15.75" thickBot="1" x14ac:dyDescent="0.3">
      <c r="A15" s="123" t="s">
        <v>67</v>
      </c>
      <c r="B15" s="3"/>
      <c r="C15" s="25">
        <f>SUM(C10:C14)</f>
        <v>8372598</v>
      </c>
      <c r="D15" s="25">
        <f>SUM(D10:D14)</f>
        <v>10232383</v>
      </c>
      <c r="E15" s="15"/>
      <c r="F15" s="29"/>
      <c r="G15" s="36"/>
      <c r="H15" s="3"/>
      <c r="I15" s="128"/>
      <c r="J15" s="46"/>
      <c r="K15" s="60"/>
      <c r="L15" s="59"/>
      <c r="M15" s="62"/>
      <c r="N15" s="60"/>
    </row>
    <row r="16" spans="1:14" x14ac:dyDescent="0.25">
      <c r="A16" s="41"/>
      <c r="B16" s="10"/>
      <c r="C16" s="87"/>
      <c r="D16" s="29"/>
      <c r="E16" s="15"/>
      <c r="F16" s="29"/>
      <c r="G16" s="36"/>
      <c r="H16" s="5"/>
      <c r="I16" s="128"/>
      <c r="J16" s="46"/>
      <c r="K16" s="60"/>
      <c r="L16" s="59"/>
      <c r="M16" s="62"/>
      <c r="N16" s="60"/>
    </row>
    <row r="17" spans="1:14" x14ac:dyDescent="0.25">
      <c r="A17" s="42" t="s">
        <v>27</v>
      </c>
      <c r="B17" s="5">
        <v>29</v>
      </c>
      <c r="C17" s="23">
        <v>991481</v>
      </c>
      <c r="D17" s="23">
        <v>576141</v>
      </c>
      <c r="E17" s="15"/>
      <c r="F17" s="85"/>
      <c r="G17" s="43"/>
      <c r="H17" s="5"/>
      <c r="I17" s="127"/>
      <c r="J17" s="46"/>
      <c r="K17" s="58"/>
      <c r="L17" s="59"/>
      <c r="M17" s="58"/>
      <c r="N17" s="58"/>
    </row>
    <row r="18" spans="1:14" x14ac:dyDescent="0.25">
      <c r="A18" s="42" t="s">
        <v>28</v>
      </c>
      <c r="B18" s="5">
        <v>30</v>
      </c>
      <c r="C18" s="23">
        <v>-1385348</v>
      </c>
      <c r="D18" s="23">
        <v>-2047713</v>
      </c>
      <c r="E18" s="15"/>
      <c r="F18" s="85"/>
      <c r="G18" s="43"/>
      <c r="H18" s="5"/>
      <c r="I18" s="127"/>
      <c r="K18" s="58"/>
      <c r="L18" s="59"/>
      <c r="M18" s="58"/>
      <c r="N18" s="58"/>
    </row>
    <row r="19" spans="1:14" x14ac:dyDescent="0.25">
      <c r="A19" s="114" t="s">
        <v>68</v>
      </c>
      <c r="B19" s="115"/>
      <c r="C19" s="148">
        <v>-1490130</v>
      </c>
      <c r="D19" s="148">
        <v>155457</v>
      </c>
      <c r="E19" s="15"/>
      <c r="F19" s="85"/>
      <c r="G19" s="43"/>
      <c r="H19" s="5"/>
      <c r="I19" s="127"/>
      <c r="K19" s="58"/>
      <c r="L19" s="59"/>
      <c r="M19" s="58"/>
      <c r="N19" s="58"/>
    </row>
    <row r="20" spans="1:14" x14ac:dyDescent="0.25">
      <c r="A20" s="20" t="s">
        <v>71</v>
      </c>
      <c r="B20" s="159"/>
      <c r="C20" s="27">
        <f>SUM(C15:C19)</f>
        <v>6488601</v>
      </c>
      <c r="D20" s="27">
        <f>SUM(D15:D19)</f>
        <v>8916268</v>
      </c>
      <c r="E20" s="15"/>
      <c r="F20" s="29"/>
      <c r="G20" s="36"/>
      <c r="H20" s="3"/>
      <c r="I20" s="128"/>
      <c r="J20" s="46"/>
      <c r="K20" s="60"/>
      <c r="L20" s="61"/>
      <c r="M20" s="60"/>
      <c r="N20" s="60"/>
    </row>
    <row r="21" spans="1:14" x14ac:dyDescent="0.25">
      <c r="A21" s="19" t="s">
        <v>50</v>
      </c>
      <c r="B21" s="5"/>
      <c r="C21" s="23"/>
      <c r="D21" s="23"/>
      <c r="E21" s="15"/>
      <c r="F21" s="85"/>
      <c r="G21" s="43"/>
      <c r="H21" s="5"/>
      <c r="I21" s="127"/>
      <c r="J21" s="46"/>
      <c r="K21" s="58"/>
      <c r="L21" s="59"/>
      <c r="M21" s="58"/>
      <c r="N21" s="58"/>
    </row>
    <row r="22" spans="1:14" x14ac:dyDescent="0.25">
      <c r="A22" s="114" t="s">
        <v>29</v>
      </c>
      <c r="B22" s="115">
        <v>18</v>
      </c>
      <c r="C22" s="148">
        <v>-2318250</v>
      </c>
      <c r="D22" s="148">
        <v>-2435088</v>
      </c>
      <c r="E22" s="15"/>
      <c r="F22" s="85"/>
      <c r="G22" s="43"/>
      <c r="H22" s="5"/>
      <c r="I22" s="127"/>
      <c r="J22" s="46"/>
      <c r="K22" s="58"/>
      <c r="L22" s="59"/>
      <c r="M22" s="58"/>
      <c r="N22" s="58"/>
    </row>
    <row r="23" spans="1:14" ht="15.75" thickBot="1" x14ac:dyDescent="0.3">
      <c r="A23" s="123" t="s">
        <v>72</v>
      </c>
      <c r="B23" s="3"/>
      <c r="C23" s="25">
        <f>SUM(C20:C22)</f>
        <v>4170351</v>
      </c>
      <c r="D23" s="25">
        <f>SUM(D20:D22)</f>
        <v>6481180</v>
      </c>
      <c r="E23" s="15"/>
      <c r="F23" s="29"/>
      <c r="G23" s="36"/>
      <c r="H23" s="3"/>
      <c r="I23" s="128"/>
      <c r="J23" s="15"/>
      <c r="K23" s="60"/>
      <c r="L23" s="61"/>
      <c r="M23" s="60"/>
      <c r="N23" s="60"/>
    </row>
    <row r="24" spans="1:14" ht="24.75" thickBot="1" x14ac:dyDescent="0.3">
      <c r="A24" s="52" t="s">
        <v>73</v>
      </c>
      <c r="B24" s="106"/>
      <c r="C24" s="81">
        <f>C23</f>
        <v>4170351</v>
      </c>
      <c r="D24" s="81">
        <f>D23</f>
        <v>6481180</v>
      </c>
      <c r="E24" s="15"/>
      <c r="F24" s="29"/>
      <c r="G24" s="36"/>
      <c r="H24" s="3"/>
      <c r="I24" s="128"/>
      <c r="J24" s="15"/>
      <c r="K24" s="60"/>
      <c r="L24" s="61"/>
      <c r="M24" s="60"/>
      <c r="N24" s="60"/>
    </row>
    <row r="25" spans="1:14" ht="15.75" thickTop="1" x14ac:dyDescent="0.25">
      <c r="A25" s="20" t="s">
        <v>50</v>
      </c>
      <c r="B25" s="5"/>
      <c r="C25" s="23"/>
      <c r="D25" s="23"/>
      <c r="E25" s="15"/>
      <c r="F25" s="29"/>
      <c r="G25" s="36"/>
      <c r="H25" s="5"/>
      <c r="I25" s="127"/>
      <c r="J25" s="15"/>
      <c r="K25" s="60"/>
      <c r="L25" s="59"/>
      <c r="M25" s="58"/>
      <c r="N25" s="58"/>
    </row>
    <row r="26" spans="1:14" x14ac:dyDescent="0.25">
      <c r="A26" s="20" t="s">
        <v>93</v>
      </c>
      <c r="B26" s="3"/>
      <c r="C26" s="23"/>
      <c r="D26" s="23"/>
      <c r="F26" s="29"/>
      <c r="G26" s="36"/>
      <c r="H26" s="3"/>
      <c r="I26" s="128"/>
      <c r="K26" s="60"/>
      <c r="L26" s="59"/>
      <c r="M26" s="58"/>
      <c r="N26" s="58"/>
    </row>
    <row r="27" spans="1:14" ht="24.75" thickBot="1" x14ac:dyDescent="0.3">
      <c r="A27" s="21" t="s">
        <v>96</v>
      </c>
      <c r="B27" s="157">
        <v>15</v>
      </c>
      <c r="C27" s="39">
        <f>C24/80000</f>
        <v>52.1293875</v>
      </c>
      <c r="D27" s="39">
        <f>D24/80000</f>
        <v>81.014750000000006</v>
      </c>
      <c r="F27" s="85"/>
      <c r="G27" s="43"/>
      <c r="H27" s="5"/>
      <c r="I27" s="127"/>
      <c r="K27" s="58"/>
      <c r="L27" s="59"/>
      <c r="M27" s="58"/>
      <c r="N27" s="58"/>
    </row>
    <row r="28" spans="1:14" x14ac:dyDescent="0.25">
      <c r="A28" s="20"/>
      <c r="B28" s="24"/>
      <c r="C28" s="27"/>
      <c r="D28" s="23"/>
      <c r="E28" s="20"/>
      <c r="F28" s="98"/>
      <c r="G28" s="84"/>
    </row>
    <row r="29" spans="1:14" x14ac:dyDescent="0.25">
      <c r="A29" s="42"/>
      <c r="B29" s="63"/>
      <c r="C29" s="131"/>
      <c r="D29" s="87"/>
      <c r="E29" s="53"/>
      <c r="F29" s="98"/>
      <c r="G29" s="84"/>
      <c r="H29" s="84"/>
      <c r="I29" s="84"/>
    </row>
    <row r="30" spans="1:14" x14ac:dyDescent="0.25">
      <c r="A30" s="33" t="s">
        <v>99</v>
      </c>
      <c r="B30" s="33"/>
      <c r="C30" s="108"/>
      <c r="D30" s="64" t="s">
        <v>106</v>
      </c>
      <c r="F30" s="98"/>
      <c r="G30" s="84"/>
      <c r="H30" s="84"/>
      <c r="I30" s="84"/>
    </row>
    <row r="31" spans="1:14" ht="25.5" x14ac:dyDescent="0.25">
      <c r="A31" s="33" t="s">
        <v>118</v>
      </c>
      <c r="B31" s="33"/>
      <c r="C31" s="108"/>
      <c r="D31" s="64" t="s">
        <v>48</v>
      </c>
      <c r="F31" s="98"/>
      <c r="G31" s="84"/>
    </row>
    <row r="32" spans="1:14" ht="25.5" x14ac:dyDescent="0.25">
      <c r="A32" s="33" t="s">
        <v>100</v>
      </c>
      <c r="B32" s="109"/>
      <c r="C32" s="108"/>
      <c r="D32" s="64" t="s">
        <v>101</v>
      </c>
      <c r="F32" s="99"/>
      <c r="G32" s="129"/>
      <c r="H32" s="129"/>
    </row>
    <row r="33" spans="2:9" x14ac:dyDescent="0.25">
      <c r="B33" s="84" t="s">
        <v>105</v>
      </c>
      <c r="C33"/>
      <c r="D33" s="64"/>
      <c r="F33" s="99"/>
      <c r="G33" s="95"/>
      <c r="H33" s="86"/>
      <c r="I33" s="86"/>
    </row>
    <row r="34" spans="2:9" x14ac:dyDescent="0.25">
      <c r="B34" s="33"/>
      <c r="C34"/>
      <c r="D34" s="35"/>
      <c r="F34" s="98"/>
    </row>
    <row r="35" spans="2:9" x14ac:dyDescent="0.25">
      <c r="B35" s="104"/>
      <c r="F35" s="86"/>
    </row>
    <row r="36" spans="2:9" x14ac:dyDescent="0.25">
      <c r="F36" s="86"/>
      <c r="G36" s="86"/>
      <c r="H36" s="86"/>
      <c r="I36" s="86"/>
    </row>
    <row r="37" spans="2:9" x14ac:dyDescent="0.25">
      <c r="F37" s="86"/>
      <c r="G37" s="86"/>
      <c r="H37" s="86"/>
      <c r="I37" s="86"/>
    </row>
    <row r="38" spans="2:9" x14ac:dyDescent="0.25">
      <c r="F38" s="86"/>
      <c r="G38" s="86"/>
      <c r="H38" s="86"/>
      <c r="I38" s="86"/>
    </row>
    <row r="39" spans="2:9" x14ac:dyDescent="0.25">
      <c r="F39" s="86"/>
      <c r="G39" s="86"/>
      <c r="H39" s="86"/>
      <c r="I39" s="86"/>
    </row>
  </sheetData>
  <mergeCells count="3">
    <mergeCell ref="F3:F4"/>
    <mergeCell ref="H4:H5"/>
    <mergeCell ref="H6:H7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6"/>
  <sheetViews>
    <sheetView view="pageBreakPreview" zoomScaleNormal="100" zoomScaleSheetLayoutView="100" workbookViewId="0">
      <selection activeCell="H14" sqref="H14"/>
    </sheetView>
  </sheetViews>
  <sheetFormatPr defaultRowHeight="15" x14ac:dyDescent="0.25"/>
  <cols>
    <col min="1" max="1" width="31" customWidth="1"/>
    <col min="2" max="2" width="5.42578125" bestFit="1" customWidth="1"/>
    <col min="3" max="5" width="16.85546875" style="14" customWidth="1"/>
    <col min="6" max="6" width="13.140625" bestFit="1" customWidth="1"/>
    <col min="7" max="7" width="19.5703125" customWidth="1"/>
    <col min="8" max="8" width="24.7109375" style="147" customWidth="1"/>
    <col min="9" max="9" width="9.140625" style="147" customWidth="1"/>
    <col min="10" max="11" width="15.28515625" style="147" bestFit="1" customWidth="1"/>
    <col min="12" max="12" width="15.140625" style="147" bestFit="1" customWidth="1"/>
    <col min="13" max="14" width="9.140625" style="147"/>
  </cols>
  <sheetData>
    <row r="1" spans="1:22" x14ac:dyDescent="0.25">
      <c r="A1" s="32" t="s">
        <v>91</v>
      </c>
      <c r="E1" s="71" t="s">
        <v>92</v>
      </c>
    </row>
    <row r="2" spans="1:22" x14ac:dyDescent="0.25">
      <c r="A2" s="32"/>
    </row>
    <row r="3" spans="1:22" ht="15.75" x14ac:dyDescent="0.25">
      <c r="A3" s="1" t="s">
        <v>46</v>
      </c>
    </row>
    <row r="4" spans="1:22" x14ac:dyDescent="0.25">
      <c r="A4" s="2" t="str">
        <f>'2'!A4</f>
        <v>За три месяца, закончившихся 31 марта 2025</v>
      </c>
    </row>
    <row r="6" spans="1:22" ht="32.25" customHeight="1" thickBot="1" x14ac:dyDescent="0.3">
      <c r="A6" s="51" t="s">
        <v>53</v>
      </c>
      <c r="B6" s="38"/>
      <c r="C6" s="65" t="s">
        <v>12</v>
      </c>
      <c r="D6" s="65" t="s">
        <v>74</v>
      </c>
      <c r="E6" s="65" t="s">
        <v>30</v>
      </c>
      <c r="G6" s="103"/>
      <c r="H6" s="158"/>
      <c r="I6" s="159"/>
      <c r="J6" s="160"/>
      <c r="K6" s="160"/>
      <c r="L6" s="160"/>
      <c r="M6" s="161"/>
      <c r="N6" s="161"/>
      <c r="O6" s="56"/>
      <c r="P6" s="56"/>
      <c r="Q6" s="56"/>
      <c r="R6" s="56"/>
      <c r="S6" s="56"/>
      <c r="T6" s="56"/>
      <c r="U6" s="56"/>
      <c r="V6" s="56"/>
    </row>
    <row r="7" spans="1:22" x14ac:dyDescent="0.25">
      <c r="A7" s="36" t="s">
        <v>50</v>
      </c>
      <c r="B7" s="5"/>
      <c r="C7" s="43"/>
      <c r="D7" s="43"/>
      <c r="E7" s="43"/>
      <c r="G7" s="29"/>
      <c r="H7" s="162"/>
      <c r="I7" s="163"/>
      <c r="J7" s="164"/>
      <c r="K7" s="164"/>
      <c r="L7" s="164"/>
      <c r="M7" s="161"/>
      <c r="N7" s="161"/>
      <c r="O7" s="56"/>
      <c r="P7" s="56"/>
      <c r="Q7" s="56"/>
      <c r="R7" s="56"/>
      <c r="S7" s="56"/>
      <c r="T7" s="56"/>
      <c r="U7" s="56"/>
      <c r="V7" s="56"/>
    </row>
    <row r="8" spans="1:22" ht="21.75" customHeight="1" thickBot="1" x14ac:dyDescent="0.3">
      <c r="A8" s="11" t="s">
        <v>107</v>
      </c>
      <c r="B8" s="38"/>
      <c r="C8" s="66">
        <v>80000</v>
      </c>
      <c r="D8" s="39">
        <v>130180568</v>
      </c>
      <c r="E8" s="93">
        <v>130260568</v>
      </c>
      <c r="G8" s="29"/>
      <c r="H8" s="162"/>
      <c r="I8" s="159"/>
      <c r="J8" s="74"/>
      <c r="K8" s="85"/>
      <c r="L8" s="87"/>
      <c r="M8" s="165"/>
      <c r="N8" s="165"/>
      <c r="O8" s="56"/>
      <c r="P8" s="56"/>
      <c r="Q8" s="56"/>
      <c r="R8" s="56"/>
      <c r="S8" s="56"/>
      <c r="T8" s="56"/>
      <c r="U8" s="56"/>
      <c r="V8" s="56"/>
    </row>
    <row r="9" spans="1:22" ht="21.75" customHeight="1" x14ac:dyDescent="0.25">
      <c r="A9" s="27" t="s">
        <v>50</v>
      </c>
      <c r="B9" s="5"/>
      <c r="C9" s="67"/>
      <c r="D9" s="23"/>
      <c r="E9" s="23"/>
      <c r="G9" s="29"/>
      <c r="H9" s="162"/>
      <c r="I9" s="163"/>
      <c r="J9" s="74"/>
      <c r="K9" s="85"/>
      <c r="L9" s="94"/>
      <c r="M9" s="165"/>
      <c r="N9" s="165"/>
      <c r="O9" s="56"/>
      <c r="P9" s="56"/>
      <c r="Q9" s="56"/>
      <c r="R9" s="56"/>
      <c r="S9" s="56"/>
      <c r="T9" s="56"/>
      <c r="U9" s="56"/>
      <c r="V9" s="56"/>
    </row>
    <row r="10" spans="1:22" ht="21.75" customHeight="1" x14ac:dyDescent="0.25">
      <c r="A10" s="85" t="s">
        <v>75</v>
      </c>
      <c r="B10" s="5"/>
      <c r="C10" s="75" t="s">
        <v>69</v>
      </c>
      <c r="D10" s="85">
        <f>'2'!D24</f>
        <v>6481180</v>
      </c>
      <c r="E10" s="85">
        <f>D10</f>
        <v>6481180</v>
      </c>
      <c r="G10" s="85"/>
      <c r="H10" s="164"/>
      <c r="I10" s="163"/>
      <c r="J10" s="75"/>
      <c r="K10" s="29"/>
      <c r="L10" s="87"/>
      <c r="M10" s="165"/>
      <c r="N10" s="165"/>
      <c r="O10" s="56"/>
      <c r="P10" s="56"/>
      <c r="Q10" s="56"/>
      <c r="R10" s="56"/>
      <c r="S10" s="56"/>
      <c r="T10" s="56"/>
      <c r="U10" s="56"/>
      <c r="V10" s="56"/>
    </row>
    <row r="11" spans="1:22" ht="21.75" customHeight="1" thickBot="1" x14ac:dyDescent="0.3">
      <c r="A11" s="116" t="s">
        <v>76</v>
      </c>
      <c r="B11" s="78"/>
      <c r="C11" s="117" t="s">
        <v>69</v>
      </c>
      <c r="D11" s="116">
        <f>D10</f>
        <v>6481180</v>
      </c>
      <c r="E11" s="116">
        <f>D11</f>
        <v>6481180</v>
      </c>
      <c r="G11" s="85"/>
      <c r="H11" s="164"/>
      <c r="I11" s="163"/>
      <c r="J11" s="75"/>
      <c r="K11" s="29"/>
      <c r="L11" s="87"/>
      <c r="M11" s="165"/>
      <c r="N11" s="165"/>
      <c r="O11" s="56"/>
      <c r="P11" s="56"/>
      <c r="Q11" s="56"/>
      <c r="R11" s="56"/>
      <c r="S11" s="56"/>
      <c r="T11" s="56"/>
      <c r="U11" s="56"/>
      <c r="V11" s="56"/>
    </row>
    <row r="12" spans="1:22" ht="21.75" customHeight="1" thickBot="1" x14ac:dyDescent="0.3">
      <c r="A12" s="11" t="s">
        <v>121</v>
      </c>
      <c r="B12" s="8"/>
      <c r="C12" s="66">
        <v>80000</v>
      </c>
      <c r="D12" s="25">
        <f>D8+D11</f>
        <v>136661748</v>
      </c>
      <c r="E12" s="25">
        <f>E8+E11</f>
        <v>136741748</v>
      </c>
      <c r="G12" s="29"/>
      <c r="H12" s="162"/>
      <c r="I12" s="163"/>
      <c r="J12" s="74"/>
      <c r="K12" s="85"/>
      <c r="L12" s="87"/>
      <c r="M12" s="165"/>
      <c r="N12" s="165"/>
      <c r="O12" s="56"/>
      <c r="P12" s="56"/>
      <c r="Q12" s="56"/>
      <c r="R12" s="56"/>
      <c r="S12" s="56"/>
      <c r="T12" s="56"/>
      <c r="U12" s="56"/>
      <c r="V12" s="56"/>
    </row>
    <row r="13" spans="1:22" ht="21.75" customHeight="1" x14ac:dyDescent="0.25">
      <c r="A13" s="29"/>
      <c r="B13" s="5"/>
      <c r="C13" s="74"/>
      <c r="D13" s="74"/>
      <c r="E13" s="74"/>
      <c r="G13" s="29"/>
      <c r="H13" s="162"/>
      <c r="I13" s="163"/>
      <c r="J13" s="74"/>
      <c r="K13" s="74"/>
      <c r="L13" s="96"/>
      <c r="M13" s="165"/>
      <c r="N13" s="165"/>
      <c r="O13" s="56"/>
      <c r="P13" s="56"/>
      <c r="Q13" s="56"/>
      <c r="R13" s="56"/>
      <c r="S13" s="56"/>
      <c r="T13" s="56"/>
      <c r="U13" s="56"/>
      <c r="V13" s="56"/>
    </row>
    <row r="14" spans="1:22" ht="21.75" customHeight="1" thickBot="1" x14ac:dyDescent="0.3">
      <c r="A14" s="11" t="s">
        <v>122</v>
      </c>
      <c r="B14" s="107"/>
      <c r="C14" s="79">
        <v>80000</v>
      </c>
      <c r="D14" s="111">
        <f>'1'!D37</f>
        <v>142297380</v>
      </c>
      <c r="E14" s="111">
        <f>C14+D14</f>
        <v>142377380</v>
      </c>
      <c r="F14" s="15">
        <f>E14-'1'!D38</f>
        <v>0</v>
      </c>
      <c r="G14" s="29"/>
      <c r="H14" s="162"/>
      <c r="I14" s="159"/>
      <c r="J14" s="166"/>
      <c r="K14" s="29"/>
      <c r="L14" s="87"/>
      <c r="M14" s="165"/>
      <c r="N14" s="165"/>
      <c r="O14" s="56"/>
      <c r="P14" s="56"/>
      <c r="Q14" s="56"/>
      <c r="R14" s="56"/>
      <c r="S14" s="56"/>
      <c r="T14" s="56"/>
      <c r="U14" s="56"/>
      <c r="V14" s="56"/>
    </row>
    <row r="15" spans="1:22" ht="21.75" customHeight="1" x14ac:dyDescent="0.25">
      <c r="A15" s="27" t="s">
        <v>50</v>
      </c>
      <c r="B15" s="5"/>
      <c r="C15" s="67"/>
      <c r="D15" s="68"/>
      <c r="E15" s="68"/>
      <c r="G15" s="29"/>
      <c r="H15" s="162"/>
      <c r="I15" s="163"/>
      <c r="J15" s="166"/>
      <c r="K15" s="85"/>
      <c r="L15" s="94"/>
      <c r="M15" s="165"/>
      <c r="N15" s="165"/>
      <c r="O15" s="56"/>
      <c r="P15" s="56"/>
      <c r="Q15" s="56"/>
      <c r="R15" s="56"/>
      <c r="S15" s="56"/>
      <c r="T15" s="56"/>
      <c r="U15" s="56"/>
      <c r="V15" s="56"/>
    </row>
    <row r="16" spans="1:22" ht="21.75" customHeight="1" x14ac:dyDescent="0.25">
      <c r="A16" s="85" t="s">
        <v>75</v>
      </c>
      <c r="B16" s="5"/>
      <c r="C16" s="75" t="s">
        <v>69</v>
      </c>
      <c r="D16" s="76">
        <f>'2'!C23</f>
        <v>4170351</v>
      </c>
      <c r="E16" s="76">
        <f>D16</f>
        <v>4170351</v>
      </c>
      <c r="G16" s="85"/>
      <c r="H16" s="164"/>
      <c r="I16" s="163"/>
      <c r="J16" s="167"/>
      <c r="K16" s="29"/>
      <c r="L16" s="87"/>
      <c r="M16" s="165"/>
      <c r="N16" s="165"/>
      <c r="O16" s="56"/>
      <c r="P16" s="56"/>
      <c r="Q16" s="56"/>
      <c r="R16" s="56"/>
      <c r="S16" s="56"/>
      <c r="T16" s="56"/>
      <c r="U16" s="56"/>
      <c r="V16" s="56"/>
    </row>
    <row r="17" spans="1:22" ht="21.75" customHeight="1" thickBot="1" x14ac:dyDescent="0.3">
      <c r="A17" s="116" t="s">
        <v>76</v>
      </c>
      <c r="B17" s="78"/>
      <c r="C17" s="117" t="s">
        <v>69</v>
      </c>
      <c r="D17" s="118">
        <f>D16</f>
        <v>4170351</v>
      </c>
      <c r="E17" s="118">
        <f>D17</f>
        <v>4170351</v>
      </c>
      <c r="F17" s="15"/>
      <c r="G17" s="85"/>
      <c r="H17" s="164"/>
      <c r="I17" s="163"/>
      <c r="J17" s="167"/>
      <c r="K17" s="29"/>
      <c r="L17" s="87"/>
      <c r="M17" s="165"/>
      <c r="N17" s="165"/>
      <c r="O17" s="56"/>
      <c r="P17" s="56"/>
      <c r="Q17" s="56"/>
      <c r="R17" s="56"/>
      <c r="S17" s="56"/>
      <c r="T17" s="56"/>
      <c r="U17" s="56"/>
      <c r="V17" s="56"/>
    </row>
    <row r="18" spans="1:22" ht="21.75" customHeight="1" thickBot="1" x14ac:dyDescent="0.3">
      <c r="A18" s="142" t="s">
        <v>123</v>
      </c>
      <c r="B18" s="8"/>
      <c r="C18" s="66">
        <v>80000</v>
      </c>
      <c r="D18" s="25">
        <f>D14+D17</f>
        <v>146467731</v>
      </c>
      <c r="E18" s="25">
        <f>E14+E17</f>
        <v>146547731</v>
      </c>
      <c r="F18" s="15">
        <f>E18-'1'!C38</f>
        <v>0</v>
      </c>
      <c r="G18" s="29"/>
      <c r="H18" s="162"/>
      <c r="I18" s="159"/>
      <c r="J18" s="166"/>
      <c r="K18" s="29"/>
      <c r="L18" s="168"/>
      <c r="M18" s="165"/>
      <c r="N18" s="165"/>
      <c r="O18" s="56"/>
      <c r="P18" s="56"/>
      <c r="Q18" s="56"/>
      <c r="R18" s="56"/>
      <c r="S18" s="56"/>
      <c r="T18" s="56"/>
      <c r="U18" s="56"/>
      <c r="V18" s="56"/>
    </row>
    <row r="19" spans="1:22" ht="15.75" thickTop="1" x14ac:dyDescent="0.25">
      <c r="D19" s="35"/>
      <c r="E19"/>
      <c r="G19" s="98"/>
      <c r="H19" s="145"/>
      <c r="J19" s="97"/>
      <c r="K19" s="97"/>
      <c r="L19" s="97"/>
      <c r="M19" s="161"/>
      <c r="N19" s="161"/>
      <c r="O19" s="56"/>
      <c r="P19" s="56"/>
      <c r="Q19" s="56"/>
      <c r="R19" s="56"/>
      <c r="S19" s="56"/>
      <c r="T19" s="56"/>
      <c r="U19" s="56"/>
      <c r="V19" s="56"/>
    </row>
    <row r="20" spans="1:22" x14ac:dyDescent="0.25">
      <c r="D20" s="35"/>
      <c r="E20"/>
      <c r="G20" s="98"/>
      <c r="H20" s="145"/>
      <c r="J20" s="98"/>
      <c r="K20" s="97"/>
      <c r="L20" s="97"/>
      <c r="M20" s="161"/>
      <c r="N20" s="161"/>
      <c r="O20" s="56"/>
      <c r="P20" s="56"/>
      <c r="Q20" s="56"/>
      <c r="R20" s="56"/>
      <c r="S20" s="56"/>
      <c r="T20" s="56"/>
      <c r="U20" s="56"/>
      <c r="V20" s="56"/>
    </row>
    <row r="21" spans="1:22" ht="38.25" x14ac:dyDescent="0.25">
      <c r="A21" s="84" t="s">
        <v>99</v>
      </c>
      <c r="C21" s="64"/>
      <c r="D21" s="71"/>
      <c r="E21" s="105" t="s">
        <v>108</v>
      </c>
      <c r="G21" s="98"/>
      <c r="H21" s="145"/>
      <c r="J21" s="145"/>
      <c r="M21" s="161"/>
      <c r="N21" s="161"/>
      <c r="O21" s="56"/>
      <c r="P21" s="56"/>
      <c r="Q21" s="56"/>
      <c r="R21" s="56"/>
      <c r="S21" s="56"/>
      <c r="T21" s="56"/>
      <c r="U21" s="56"/>
      <c r="V21" s="56"/>
    </row>
    <row r="22" spans="1:22" x14ac:dyDescent="0.25">
      <c r="A22" s="33" t="s">
        <v>118</v>
      </c>
      <c r="C22" s="33"/>
      <c r="D22" s="71"/>
      <c r="E22" s="33" t="s">
        <v>48</v>
      </c>
      <c r="G22" s="98"/>
      <c r="H22" s="145"/>
      <c r="M22" s="161"/>
      <c r="N22" s="161"/>
      <c r="O22" s="56"/>
      <c r="P22" s="56"/>
      <c r="Q22" s="56"/>
      <c r="R22" s="56"/>
      <c r="S22" s="56"/>
      <c r="T22" s="56"/>
      <c r="U22" s="56"/>
      <c r="V22" s="56"/>
    </row>
    <row r="23" spans="1:22" x14ac:dyDescent="0.25">
      <c r="A23" s="33" t="s">
        <v>100</v>
      </c>
      <c r="C23" s="33"/>
      <c r="D23" s="71"/>
      <c r="E23" s="33" t="s">
        <v>101</v>
      </c>
      <c r="G23" s="98"/>
      <c r="H23" s="145"/>
      <c r="I23" s="145"/>
      <c r="M23" s="161"/>
      <c r="N23" s="161"/>
      <c r="O23" s="56"/>
      <c r="P23" s="56"/>
      <c r="Q23" s="56"/>
      <c r="R23" s="56"/>
      <c r="S23" s="56"/>
      <c r="T23" s="56"/>
      <c r="U23" s="56"/>
      <c r="V23" s="56"/>
    </row>
    <row r="24" spans="1:22" x14ac:dyDescent="0.25">
      <c r="C24" s="33"/>
      <c r="D24"/>
      <c r="E24" s="64"/>
      <c r="G24" s="33"/>
      <c r="I24" s="169"/>
      <c r="L24" s="161"/>
      <c r="M24" s="161"/>
      <c r="N24" s="161"/>
      <c r="O24" s="56"/>
      <c r="P24" s="56"/>
      <c r="Q24" s="56"/>
      <c r="R24" s="56"/>
      <c r="S24" s="56"/>
      <c r="T24" s="56"/>
      <c r="U24" s="56"/>
      <c r="V24" s="56"/>
    </row>
    <row r="25" spans="1:22" x14ac:dyDescent="0.25">
      <c r="C25" s="34"/>
      <c r="D25"/>
      <c r="E25" s="35"/>
      <c r="G25" s="56"/>
      <c r="H25" s="161"/>
      <c r="I25" s="161"/>
      <c r="J25" s="161"/>
      <c r="K25" s="161"/>
      <c r="L25" s="161"/>
      <c r="M25" s="161"/>
      <c r="N25" s="161"/>
      <c r="O25" s="56"/>
      <c r="P25" s="56"/>
      <c r="Q25" s="56"/>
      <c r="R25" s="56"/>
      <c r="S25" s="56"/>
      <c r="T25" s="56"/>
      <c r="U25" s="56"/>
      <c r="V25" s="56"/>
    </row>
    <row r="26" spans="1:22" x14ac:dyDescent="0.25">
      <c r="C26" s="104"/>
    </row>
  </sheetData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68"/>
  <sheetViews>
    <sheetView tabSelected="1" view="pageBreakPreview" topLeftCell="A47" zoomScaleNormal="85" zoomScaleSheetLayoutView="100" workbookViewId="0">
      <selection activeCell="H58" sqref="H58"/>
    </sheetView>
  </sheetViews>
  <sheetFormatPr defaultColWidth="9.140625" defaultRowHeight="15" x14ac:dyDescent="0.25"/>
  <cols>
    <col min="1" max="1" width="40.7109375" customWidth="1"/>
    <col min="2" max="2" width="10.42578125" customWidth="1"/>
    <col min="3" max="4" width="15.7109375" style="47" customWidth="1"/>
    <col min="5" max="5" width="13.42578125" customWidth="1"/>
    <col min="6" max="6" width="15" bestFit="1" customWidth="1"/>
    <col min="7" max="7" width="44.5703125" style="147" customWidth="1"/>
    <col min="8" max="8" width="20" style="147" customWidth="1"/>
    <col min="9" max="9" width="18.5703125" style="147" customWidth="1"/>
    <col min="10" max="10" width="14.28515625" style="147" bestFit="1" customWidth="1"/>
    <col min="11" max="13" width="9.140625" style="147"/>
  </cols>
  <sheetData>
    <row r="1" spans="1:20" x14ac:dyDescent="0.25">
      <c r="A1" s="32" t="s">
        <v>91</v>
      </c>
      <c r="D1" s="47" t="s">
        <v>92</v>
      </c>
    </row>
    <row r="2" spans="1:20" x14ac:dyDescent="0.25">
      <c r="A2" s="32"/>
      <c r="F2" s="141"/>
      <c r="G2" s="171"/>
      <c r="H2" s="171"/>
      <c r="I2" s="171"/>
      <c r="J2" s="171"/>
      <c r="K2" s="171"/>
      <c r="L2" s="171"/>
      <c r="M2" s="171"/>
      <c r="N2" s="141"/>
      <c r="O2" s="141"/>
      <c r="P2" s="141"/>
      <c r="Q2" s="141"/>
      <c r="R2" s="141"/>
      <c r="S2" s="141"/>
      <c r="T2" s="141"/>
    </row>
    <row r="3" spans="1:20" ht="15.75" x14ac:dyDescent="0.25">
      <c r="A3" s="1" t="s">
        <v>47</v>
      </c>
      <c r="F3" s="141"/>
      <c r="G3" s="171"/>
      <c r="H3" s="171"/>
      <c r="I3" s="171"/>
      <c r="J3" s="171"/>
      <c r="K3" s="171"/>
      <c r="L3" s="171"/>
      <c r="M3" s="171"/>
      <c r="N3" s="141"/>
      <c r="O3" s="141"/>
      <c r="P3" s="141"/>
      <c r="Q3" s="141"/>
      <c r="R3" s="141"/>
      <c r="S3" s="141"/>
      <c r="T3" s="141"/>
    </row>
    <row r="4" spans="1:20" x14ac:dyDescent="0.25">
      <c r="A4" s="2" t="str">
        <f>'2'!A4</f>
        <v>За три месяца, закончившихся 31 марта 2025</v>
      </c>
      <c r="F4" s="141"/>
      <c r="G4" s="171"/>
      <c r="H4" s="171"/>
      <c r="I4" s="171"/>
      <c r="J4" s="171"/>
      <c r="K4" s="171"/>
      <c r="L4" s="171"/>
      <c r="M4" s="171"/>
      <c r="N4" s="141"/>
      <c r="O4" s="141"/>
      <c r="P4" s="141"/>
      <c r="Q4" s="141"/>
      <c r="R4" s="141"/>
      <c r="S4" s="141"/>
      <c r="T4" s="141"/>
    </row>
    <row r="5" spans="1:20" x14ac:dyDescent="0.25">
      <c r="F5" s="141"/>
      <c r="G5" s="171"/>
      <c r="H5" s="171"/>
      <c r="I5" s="171"/>
      <c r="J5" s="171"/>
      <c r="K5" s="171"/>
      <c r="L5" s="171"/>
      <c r="M5" s="171"/>
      <c r="N5" s="141"/>
      <c r="O5" s="141"/>
      <c r="P5" s="141"/>
      <c r="Q5" s="141"/>
      <c r="R5" s="141"/>
      <c r="S5" s="141"/>
      <c r="T5" s="141"/>
    </row>
    <row r="6" spans="1:20" ht="56.25" customHeight="1" thickBot="1" x14ac:dyDescent="0.3">
      <c r="A6" s="51" t="s">
        <v>53</v>
      </c>
      <c r="B6" s="38" t="s">
        <v>21</v>
      </c>
      <c r="C6" s="57" t="s">
        <v>119</v>
      </c>
      <c r="D6" s="57" t="s">
        <v>120</v>
      </c>
      <c r="F6" s="141"/>
      <c r="G6" s="172"/>
      <c r="H6" s="173"/>
      <c r="I6" s="174"/>
      <c r="J6" s="174"/>
      <c r="K6" s="171"/>
      <c r="L6" s="171"/>
      <c r="M6" s="171"/>
      <c r="N6" s="141"/>
      <c r="O6" s="141"/>
      <c r="P6" s="141"/>
      <c r="Q6" s="141"/>
      <c r="R6" s="141"/>
      <c r="S6" s="141"/>
      <c r="T6" s="141"/>
    </row>
    <row r="7" spans="1:20" x14ac:dyDescent="0.25">
      <c r="A7" s="6"/>
      <c r="B7" s="3"/>
      <c r="C7" s="17"/>
      <c r="D7" s="72"/>
      <c r="F7" s="141"/>
      <c r="G7" s="172"/>
      <c r="H7" s="173"/>
      <c r="I7" s="174"/>
      <c r="J7" s="174"/>
      <c r="K7" s="171"/>
      <c r="L7" s="171"/>
      <c r="M7" s="171"/>
      <c r="N7" s="141"/>
      <c r="O7" s="141"/>
      <c r="P7" s="141"/>
      <c r="Q7" s="141"/>
      <c r="R7" s="141"/>
      <c r="S7" s="141"/>
      <c r="T7" s="141"/>
    </row>
    <row r="8" spans="1:20" ht="26.25" customHeight="1" x14ac:dyDescent="0.25">
      <c r="A8" s="36" t="s">
        <v>77</v>
      </c>
      <c r="B8" s="88"/>
      <c r="C8" s="43"/>
      <c r="D8" s="43"/>
      <c r="F8" s="141"/>
      <c r="G8" s="162"/>
      <c r="H8" s="49"/>
      <c r="I8" s="29"/>
      <c r="J8" s="29"/>
      <c r="K8" s="171"/>
      <c r="L8" s="171"/>
      <c r="M8" s="171"/>
      <c r="N8" s="141"/>
      <c r="O8" s="141"/>
      <c r="P8" s="141"/>
      <c r="Q8" s="141"/>
      <c r="R8" s="141"/>
      <c r="S8" s="141"/>
      <c r="T8" s="141"/>
    </row>
    <row r="9" spans="1:20" ht="22.5" customHeight="1" x14ac:dyDescent="0.25">
      <c r="A9" s="43" t="s">
        <v>71</v>
      </c>
      <c r="B9" s="24"/>
      <c r="C9" s="23">
        <v>6488601</v>
      </c>
      <c r="D9" s="27">
        <v>8916268</v>
      </c>
      <c r="E9" s="22"/>
      <c r="F9" s="141"/>
      <c r="G9" s="164"/>
      <c r="H9" s="63"/>
      <c r="I9" s="85"/>
      <c r="J9" s="29"/>
      <c r="K9" s="175"/>
      <c r="L9" s="175"/>
      <c r="M9" s="171"/>
      <c r="N9" s="141"/>
      <c r="O9" s="141"/>
      <c r="P9" s="141"/>
      <c r="Q9" s="141"/>
      <c r="R9" s="141"/>
      <c r="S9" s="141"/>
      <c r="T9" s="141"/>
    </row>
    <row r="10" spans="1:20" x14ac:dyDescent="0.25">
      <c r="A10" s="43" t="s">
        <v>50</v>
      </c>
      <c r="B10" s="24"/>
      <c r="C10" s="23"/>
      <c r="D10" s="23"/>
      <c r="E10" s="22"/>
      <c r="F10" s="141"/>
      <c r="G10" s="164"/>
      <c r="H10" s="63"/>
      <c r="I10" s="85"/>
      <c r="J10" s="85"/>
      <c r="K10" s="175"/>
      <c r="L10" s="175"/>
      <c r="M10" s="171"/>
      <c r="N10" s="141"/>
      <c r="O10" s="141"/>
      <c r="P10" s="141"/>
      <c r="Q10" s="141"/>
      <c r="R10" s="141"/>
      <c r="S10" s="141"/>
      <c r="T10" s="141"/>
    </row>
    <row r="11" spans="1:20" ht="16.5" customHeight="1" x14ac:dyDescent="0.25">
      <c r="A11" s="36" t="s">
        <v>31</v>
      </c>
      <c r="B11" s="28"/>
      <c r="C11" s="27"/>
      <c r="D11" s="27"/>
      <c r="E11" s="22"/>
      <c r="F11" s="141"/>
      <c r="G11" s="162"/>
      <c r="H11" s="49"/>
      <c r="I11" s="29"/>
      <c r="J11" s="29"/>
      <c r="K11" s="175"/>
      <c r="L11" s="175"/>
      <c r="M11" s="171"/>
      <c r="N11" s="141"/>
      <c r="O11" s="141"/>
      <c r="P11" s="141"/>
      <c r="Q11" s="141"/>
      <c r="R11" s="141"/>
      <c r="S11" s="141"/>
      <c r="T11" s="141"/>
    </row>
    <row r="12" spans="1:20" ht="30" customHeight="1" x14ac:dyDescent="0.25">
      <c r="A12" s="43" t="s">
        <v>32</v>
      </c>
      <c r="B12" s="24" t="s">
        <v>124</v>
      </c>
      <c r="C12" s="23">
        <v>3811652</v>
      </c>
      <c r="D12" s="23">
        <v>3809038</v>
      </c>
      <c r="E12" s="22"/>
      <c r="F12" s="141"/>
      <c r="G12" s="164"/>
      <c r="H12" s="63"/>
      <c r="I12" s="85"/>
      <c r="J12" s="85"/>
      <c r="K12" s="175"/>
      <c r="L12" s="175"/>
      <c r="M12" s="171"/>
      <c r="N12" s="141"/>
      <c r="O12" s="141"/>
      <c r="P12" s="141"/>
      <c r="Q12" s="141"/>
      <c r="R12" s="141"/>
      <c r="S12" s="141"/>
      <c r="T12" s="141"/>
    </row>
    <row r="13" spans="1:20" ht="18.75" customHeight="1" x14ac:dyDescent="0.25">
      <c r="A13" s="43" t="s">
        <v>28</v>
      </c>
      <c r="B13" s="24">
        <v>30</v>
      </c>
      <c r="C13" s="23">
        <v>1385348</v>
      </c>
      <c r="D13" s="23">
        <v>2047713</v>
      </c>
      <c r="E13" s="22"/>
      <c r="F13" s="141"/>
      <c r="G13" s="164"/>
      <c r="H13" s="63"/>
      <c r="I13" s="85"/>
      <c r="J13" s="85"/>
      <c r="K13" s="175"/>
      <c r="L13" s="175"/>
      <c r="M13" s="171"/>
      <c r="N13" s="141"/>
      <c r="O13" s="141"/>
      <c r="P13" s="141"/>
      <c r="Q13" s="141"/>
      <c r="R13" s="141"/>
      <c r="S13" s="141"/>
      <c r="T13" s="141"/>
    </row>
    <row r="14" spans="1:20" ht="18.75" customHeight="1" x14ac:dyDescent="0.25">
      <c r="A14" s="43" t="s">
        <v>27</v>
      </c>
      <c r="B14" s="24">
        <v>29</v>
      </c>
      <c r="C14" s="23">
        <v>-991481</v>
      </c>
      <c r="D14" s="23">
        <v>-576141</v>
      </c>
      <c r="E14" s="22"/>
      <c r="F14" s="141"/>
      <c r="G14" s="164"/>
      <c r="H14" s="63"/>
      <c r="I14" s="85"/>
      <c r="J14" s="85"/>
      <c r="K14" s="175"/>
      <c r="L14" s="175"/>
      <c r="M14" s="171"/>
      <c r="N14" s="141"/>
      <c r="O14" s="141"/>
      <c r="P14" s="141"/>
      <c r="Q14" s="141"/>
      <c r="R14" s="141"/>
      <c r="S14" s="141"/>
      <c r="T14" s="141"/>
    </row>
    <row r="15" spans="1:20" ht="27" customHeight="1" x14ac:dyDescent="0.25">
      <c r="A15" s="43" t="s">
        <v>78</v>
      </c>
      <c r="B15" s="24"/>
      <c r="C15" s="23">
        <v>3641153</v>
      </c>
      <c r="D15" s="23">
        <v>-155457</v>
      </c>
      <c r="E15" s="22"/>
      <c r="F15" s="141"/>
      <c r="G15" s="164"/>
      <c r="H15" s="63"/>
      <c r="I15" s="85"/>
      <c r="J15" s="85"/>
      <c r="K15" s="175"/>
      <c r="L15" s="175"/>
      <c r="M15" s="171"/>
      <c r="N15" s="141"/>
      <c r="O15" s="141"/>
      <c r="P15" s="141"/>
      <c r="Q15" s="141"/>
      <c r="R15" s="141"/>
      <c r="S15" s="141"/>
      <c r="T15" s="141"/>
    </row>
    <row r="16" spans="1:20" ht="27" customHeight="1" x14ac:dyDescent="0.25">
      <c r="A16" s="43"/>
      <c r="B16" s="24"/>
      <c r="C16" s="23"/>
      <c r="D16" s="23"/>
      <c r="E16" s="22"/>
      <c r="F16" s="141"/>
      <c r="G16" s="162"/>
      <c r="H16" s="63"/>
      <c r="I16" s="85"/>
      <c r="J16" s="85"/>
      <c r="K16" s="175"/>
      <c r="L16" s="175"/>
      <c r="M16" s="171"/>
      <c r="N16" s="141"/>
      <c r="O16" s="141"/>
      <c r="P16" s="141"/>
      <c r="Q16" s="141"/>
      <c r="R16" s="141"/>
      <c r="S16" s="141"/>
      <c r="T16" s="141"/>
    </row>
    <row r="17" spans="1:20" ht="18.75" customHeight="1" x14ac:dyDescent="0.25">
      <c r="A17" s="36" t="s">
        <v>33</v>
      </c>
      <c r="B17" s="88"/>
      <c r="C17" s="23"/>
      <c r="D17" s="23"/>
      <c r="E17" s="22"/>
      <c r="F17" s="141"/>
      <c r="G17" s="162"/>
      <c r="H17" s="63"/>
      <c r="I17" s="85"/>
      <c r="J17" s="85"/>
      <c r="K17" s="175"/>
      <c r="L17" s="175"/>
      <c r="M17" s="171"/>
      <c r="N17" s="141"/>
      <c r="O17" s="141"/>
      <c r="P17" s="141"/>
      <c r="Q17" s="141"/>
      <c r="R17" s="141"/>
      <c r="S17" s="141"/>
      <c r="T17" s="141"/>
    </row>
    <row r="18" spans="1:20" ht="24" customHeight="1" x14ac:dyDescent="0.25">
      <c r="A18" s="23" t="s">
        <v>79</v>
      </c>
      <c r="B18" s="24"/>
      <c r="C18" s="23">
        <v>-1353841</v>
      </c>
      <c r="D18" s="23">
        <v>6304080</v>
      </c>
      <c r="E18" s="22"/>
      <c r="F18" s="141"/>
      <c r="G18" s="164"/>
      <c r="H18" s="63"/>
      <c r="I18" s="85"/>
      <c r="J18" s="85"/>
      <c r="K18" s="175"/>
      <c r="L18" s="175"/>
      <c r="M18" s="171"/>
      <c r="N18" s="141"/>
      <c r="O18" s="141"/>
      <c r="P18" s="141"/>
      <c r="Q18" s="141"/>
      <c r="R18" s="141"/>
      <c r="S18" s="141"/>
      <c r="T18" s="141"/>
    </row>
    <row r="19" spans="1:20" ht="24" customHeight="1" x14ac:dyDescent="0.25">
      <c r="A19" s="23" t="s">
        <v>109</v>
      </c>
      <c r="B19" s="24"/>
      <c r="C19" s="23" t="s">
        <v>49</v>
      </c>
      <c r="D19" s="23">
        <v>-360836</v>
      </c>
      <c r="E19" s="22"/>
      <c r="F19" s="141"/>
      <c r="G19" s="164"/>
      <c r="H19" s="63"/>
      <c r="I19" s="85"/>
      <c r="J19" s="85"/>
      <c r="K19" s="175"/>
      <c r="L19" s="175"/>
      <c r="M19" s="171"/>
      <c r="N19" s="141"/>
      <c r="O19" s="141"/>
      <c r="P19" s="141"/>
      <c r="Q19" s="141"/>
      <c r="R19" s="141"/>
      <c r="S19" s="141"/>
      <c r="T19" s="141"/>
    </row>
    <row r="20" spans="1:20" ht="18.75" customHeight="1" x14ac:dyDescent="0.25">
      <c r="A20" s="23" t="s">
        <v>34</v>
      </c>
      <c r="B20" s="24"/>
      <c r="C20" s="23">
        <v>361176</v>
      </c>
      <c r="D20" s="23">
        <v>2376194</v>
      </c>
      <c r="E20" s="22"/>
      <c r="F20" s="141"/>
      <c r="G20" s="164"/>
      <c r="H20" s="63"/>
      <c r="I20" s="85"/>
      <c r="J20" s="85"/>
      <c r="K20" s="175"/>
      <c r="L20" s="175"/>
      <c r="M20" s="171"/>
      <c r="N20" s="141"/>
      <c r="O20" s="141"/>
      <c r="P20" s="141"/>
      <c r="Q20" s="141"/>
      <c r="R20" s="141"/>
      <c r="S20" s="141"/>
      <c r="T20" s="141"/>
    </row>
    <row r="21" spans="1:20" ht="18.75" customHeight="1" x14ac:dyDescent="0.25">
      <c r="A21" s="23" t="s">
        <v>80</v>
      </c>
      <c r="B21" s="24"/>
      <c r="C21" s="23">
        <v>242428</v>
      </c>
      <c r="D21" s="23">
        <v>-76304</v>
      </c>
      <c r="E21" s="22"/>
      <c r="F21" s="141"/>
      <c r="G21" s="164"/>
      <c r="H21" s="63"/>
      <c r="I21" s="85"/>
      <c r="J21" s="85"/>
      <c r="K21" s="175"/>
      <c r="L21" s="175"/>
      <c r="M21" s="171"/>
      <c r="N21" s="141"/>
      <c r="O21" s="141"/>
      <c r="P21" s="141"/>
      <c r="Q21" s="141"/>
      <c r="R21" s="141"/>
      <c r="S21" s="141"/>
      <c r="T21" s="141"/>
    </row>
    <row r="22" spans="1:20" ht="47.25" customHeight="1" x14ac:dyDescent="0.25">
      <c r="A22" s="23" t="s">
        <v>35</v>
      </c>
      <c r="B22" s="24"/>
      <c r="C22" s="23" t="s">
        <v>49</v>
      </c>
      <c r="D22" s="23">
        <v>4229</v>
      </c>
      <c r="E22" s="22"/>
      <c r="F22" s="141"/>
      <c r="G22" s="164"/>
      <c r="H22" s="63"/>
      <c r="I22" s="85"/>
      <c r="J22" s="85"/>
      <c r="K22" s="175"/>
      <c r="L22" s="175"/>
      <c r="M22" s="171"/>
      <c r="N22" s="141"/>
      <c r="O22" s="141"/>
      <c r="P22" s="141"/>
      <c r="Q22" s="141"/>
      <c r="R22" s="141"/>
      <c r="S22" s="141"/>
      <c r="T22" s="141"/>
    </row>
    <row r="23" spans="1:20" ht="47.25" customHeight="1" x14ac:dyDescent="0.25">
      <c r="A23" s="23" t="s">
        <v>36</v>
      </c>
      <c r="B23" s="24"/>
      <c r="C23" s="23">
        <v>-1337126</v>
      </c>
      <c r="D23" s="23">
        <v>-1946086</v>
      </c>
      <c r="E23" s="22"/>
      <c r="F23" s="141"/>
      <c r="G23" s="164"/>
      <c r="H23" s="63"/>
      <c r="I23" s="85"/>
      <c r="J23" s="85"/>
      <c r="K23" s="175"/>
      <c r="L23" s="175"/>
      <c r="M23" s="171"/>
      <c r="N23" s="141"/>
      <c r="O23" s="141"/>
      <c r="P23" s="141"/>
      <c r="Q23" s="141"/>
      <c r="R23" s="141"/>
      <c r="S23" s="141"/>
      <c r="T23" s="141"/>
    </row>
    <row r="24" spans="1:20" ht="47.25" customHeight="1" x14ac:dyDescent="0.25">
      <c r="A24" s="23" t="s">
        <v>51</v>
      </c>
      <c r="B24" s="24"/>
      <c r="C24" s="23">
        <v>-6198183</v>
      </c>
      <c r="D24" s="23">
        <v>-10585473</v>
      </c>
      <c r="E24" s="22"/>
      <c r="F24" s="141"/>
      <c r="G24" s="164"/>
      <c r="H24" s="63"/>
      <c r="I24" s="85"/>
      <c r="J24" s="85"/>
      <c r="K24" s="175"/>
      <c r="L24" s="175"/>
      <c r="M24" s="171"/>
      <c r="N24" s="141"/>
      <c r="O24" s="141"/>
      <c r="P24" s="141"/>
      <c r="Q24" s="141"/>
      <c r="R24" s="141"/>
      <c r="S24" s="141"/>
      <c r="T24" s="141"/>
    </row>
    <row r="25" spans="1:20" ht="24" x14ac:dyDescent="0.25">
      <c r="A25" s="23" t="s">
        <v>37</v>
      </c>
      <c r="B25" s="24"/>
      <c r="C25" s="23">
        <v>-509386</v>
      </c>
      <c r="D25" s="23">
        <v>-383392</v>
      </c>
      <c r="E25" s="22"/>
      <c r="F25" s="141"/>
      <c r="G25" s="164"/>
      <c r="H25" s="63"/>
      <c r="I25" s="85"/>
      <c r="J25" s="85"/>
      <c r="K25" s="175"/>
      <c r="L25" s="175"/>
      <c r="M25" s="171"/>
      <c r="N25" s="141"/>
      <c r="O25" s="141"/>
      <c r="P25" s="141"/>
      <c r="Q25" s="141"/>
      <c r="R25" s="141"/>
      <c r="S25" s="141"/>
      <c r="T25" s="141"/>
    </row>
    <row r="26" spans="1:20" ht="24" customHeight="1" x14ac:dyDescent="0.25">
      <c r="A26" s="23" t="s">
        <v>112</v>
      </c>
      <c r="B26" s="24"/>
      <c r="C26"/>
      <c r="D26"/>
      <c r="E26" s="22"/>
      <c r="F26" s="141"/>
      <c r="K26" s="175"/>
      <c r="L26" s="175"/>
      <c r="M26" s="171"/>
      <c r="N26" s="141"/>
      <c r="O26" s="141"/>
      <c r="P26" s="141"/>
      <c r="Q26" s="141"/>
      <c r="R26" s="141"/>
      <c r="S26" s="141"/>
      <c r="T26" s="141"/>
    </row>
    <row r="27" spans="1:20" ht="15.75" thickBot="1" x14ac:dyDescent="0.3">
      <c r="A27" s="39" t="s">
        <v>38</v>
      </c>
      <c r="B27" s="110"/>
      <c r="C27" s="39">
        <v>5043101</v>
      </c>
      <c r="D27" s="39">
        <v>1998643</v>
      </c>
      <c r="E27" s="22"/>
      <c r="F27" s="141"/>
      <c r="G27" s="164"/>
      <c r="H27" s="63"/>
      <c r="I27" s="85"/>
      <c r="J27" s="85"/>
      <c r="K27" s="175"/>
      <c r="L27" s="175"/>
      <c r="M27" s="171"/>
      <c r="N27" s="141"/>
      <c r="O27" s="141"/>
      <c r="P27" s="141"/>
      <c r="Q27" s="141"/>
      <c r="R27" s="141"/>
      <c r="S27" s="141"/>
      <c r="T27" s="141"/>
    </row>
    <row r="28" spans="1:20" ht="24" x14ac:dyDescent="0.25">
      <c r="A28" s="36" t="s">
        <v>39</v>
      </c>
      <c r="B28" s="89"/>
      <c r="C28" s="27">
        <f>SUM(C9:C27)</f>
        <v>10583442</v>
      </c>
      <c r="D28" s="27">
        <f>SUM(D9:D27)</f>
        <v>11372476</v>
      </c>
      <c r="E28" s="22"/>
      <c r="F28" s="141"/>
      <c r="G28" s="162"/>
      <c r="H28" s="49"/>
      <c r="I28" s="29"/>
      <c r="J28" s="29"/>
      <c r="K28" s="175"/>
      <c r="L28" s="175"/>
      <c r="M28" s="171"/>
      <c r="N28" s="141"/>
      <c r="O28" s="141"/>
      <c r="P28" s="141"/>
      <c r="Q28" s="141"/>
      <c r="R28" s="141"/>
      <c r="S28" s="141"/>
      <c r="T28" s="141"/>
    </row>
    <row r="29" spans="1:20" ht="15" customHeight="1" x14ac:dyDescent="0.25">
      <c r="A29" s="43" t="s">
        <v>50</v>
      </c>
      <c r="B29" s="88"/>
      <c r="C29" s="23"/>
      <c r="D29" s="23"/>
      <c r="E29" s="22"/>
      <c r="F29" s="141"/>
      <c r="G29" s="164"/>
      <c r="H29" s="63"/>
      <c r="I29" s="85"/>
      <c r="J29" s="85"/>
      <c r="K29" s="175"/>
      <c r="L29" s="175"/>
      <c r="M29" s="171"/>
      <c r="N29" s="141"/>
      <c r="O29" s="141"/>
      <c r="P29" s="141"/>
      <c r="Q29" s="141"/>
      <c r="R29" s="141"/>
      <c r="S29" s="141"/>
      <c r="T29" s="141"/>
    </row>
    <row r="30" spans="1:20" x14ac:dyDescent="0.25">
      <c r="A30" s="43" t="s">
        <v>40</v>
      </c>
      <c r="B30" s="88"/>
      <c r="C30" s="23">
        <v>-2358000</v>
      </c>
      <c r="D30" s="23">
        <v>-4308920</v>
      </c>
      <c r="E30" s="22"/>
      <c r="F30" s="141"/>
      <c r="G30" s="164"/>
      <c r="H30" s="63"/>
      <c r="I30" s="85"/>
      <c r="J30" s="85"/>
      <c r="K30" s="175"/>
      <c r="L30" s="175"/>
      <c r="M30" s="171"/>
      <c r="N30" s="141"/>
      <c r="O30" s="141"/>
      <c r="P30" s="141"/>
      <c r="Q30" s="141"/>
      <c r="R30" s="141"/>
      <c r="S30" s="141"/>
      <c r="T30" s="141"/>
    </row>
    <row r="31" spans="1:20" ht="15.75" thickBot="1" x14ac:dyDescent="0.3">
      <c r="A31" s="43" t="s">
        <v>125</v>
      </c>
      <c r="B31" s="88"/>
      <c r="C31" s="23">
        <v>5183</v>
      </c>
      <c r="D31" s="23">
        <v>0</v>
      </c>
      <c r="E31" s="22"/>
      <c r="F31" s="141"/>
      <c r="G31" s="164"/>
      <c r="H31" s="63"/>
      <c r="I31" s="85"/>
      <c r="J31" s="85"/>
      <c r="K31" s="175"/>
      <c r="L31" s="175"/>
      <c r="M31" s="171"/>
      <c r="N31" s="141"/>
      <c r="O31" s="141"/>
      <c r="P31" s="141"/>
      <c r="Q31" s="141"/>
      <c r="R31" s="141"/>
      <c r="S31" s="141"/>
      <c r="T31" s="141"/>
    </row>
    <row r="32" spans="1:20" ht="24.75" thickBot="1" x14ac:dyDescent="0.3">
      <c r="A32" s="50" t="s">
        <v>81</v>
      </c>
      <c r="B32" s="90"/>
      <c r="C32" s="70">
        <f>SUM(C28:C31)</f>
        <v>8230625</v>
      </c>
      <c r="D32" s="70">
        <f>SUM(D28:D30)</f>
        <v>7063556</v>
      </c>
      <c r="E32" s="22"/>
      <c r="F32" s="141"/>
      <c r="G32" s="162"/>
      <c r="H32" s="49"/>
      <c r="I32" s="29"/>
      <c r="J32" s="29"/>
      <c r="K32" s="175"/>
      <c r="L32" s="175"/>
      <c r="M32" s="171"/>
      <c r="N32" s="141"/>
      <c r="O32" s="141"/>
      <c r="P32" s="141"/>
      <c r="Q32" s="141"/>
      <c r="R32" s="141"/>
      <c r="S32" s="141"/>
      <c r="T32" s="141"/>
    </row>
    <row r="33" spans="1:20" ht="15.75" customHeight="1" x14ac:dyDescent="0.25">
      <c r="A33" s="43" t="s">
        <v>50</v>
      </c>
      <c r="B33" s="88"/>
      <c r="C33" s="23"/>
      <c r="D33" s="23"/>
      <c r="E33" s="22"/>
      <c r="F33" s="141"/>
      <c r="G33" s="164"/>
      <c r="H33" s="63"/>
      <c r="I33" s="85"/>
      <c r="J33" s="85"/>
      <c r="K33" s="175"/>
      <c r="L33" s="175"/>
      <c r="M33" s="171"/>
      <c r="N33" s="141"/>
      <c r="O33" s="141"/>
      <c r="P33" s="141"/>
      <c r="Q33" s="141"/>
      <c r="R33" s="141"/>
      <c r="S33" s="141"/>
      <c r="T33" s="141"/>
    </row>
    <row r="34" spans="1:20" ht="24" x14ac:dyDescent="0.25">
      <c r="A34" s="36" t="s">
        <v>82</v>
      </c>
      <c r="B34" s="89"/>
      <c r="C34" s="23"/>
      <c r="D34" s="23"/>
      <c r="E34" s="22"/>
      <c r="F34" s="141"/>
      <c r="G34" s="162"/>
      <c r="H34" s="49"/>
      <c r="I34" s="29"/>
      <c r="J34" s="29"/>
      <c r="K34" s="175"/>
      <c r="L34" s="175"/>
      <c r="M34" s="171"/>
      <c r="N34" s="141"/>
      <c r="O34" s="141"/>
      <c r="P34" s="141"/>
      <c r="Q34" s="141"/>
      <c r="R34" s="141"/>
      <c r="S34" s="141"/>
      <c r="T34" s="141"/>
    </row>
    <row r="35" spans="1:20" ht="15" customHeight="1" x14ac:dyDescent="0.25">
      <c r="A35" s="23" t="s">
        <v>94</v>
      </c>
      <c r="B35" s="24"/>
      <c r="C35" s="23"/>
      <c r="D35" s="23">
        <v>-116113</v>
      </c>
      <c r="E35" s="22"/>
      <c r="F35" s="141"/>
      <c r="G35" s="164"/>
      <c r="H35" s="63"/>
      <c r="I35" s="85"/>
      <c r="J35" s="85"/>
      <c r="K35" s="175"/>
      <c r="L35" s="175"/>
      <c r="M35" s="171"/>
      <c r="N35" s="141"/>
      <c r="O35" s="141"/>
      <c r="P35" s="141"/>
      <c r="Q35" s="141"/>
      <c r="R35" s="141"/>
      <c r="S35" s="141"/>
      <c r="T35" s="141"/>
    </row>
    <row r="36" spans="1:20" x14ac:dyDescent="0.25">
      <c r="A36" s="23" t="s">
        <v>41</v>
      </c>
      <c r="B36" s="24"/>
      <c r="C36" s="23">
        <v>-152751</v>
      </c>
      <c r="D36" s="23">
        <v>-25660</v>
      </c>
      <c r="E36" s="22"/>
      <c r="F36" s="141"/>
      <c r="G36" s="164"/>
      <c r="H36" s="63"/>
      <c r="I36" s="85"/>
      <c r="J36" s="85"/>
      <c r="K36" s="175"/>
      <c r="L36" s="175"/>
      <c r="M36" s="171"/>
      <c r="N36" s="141"/>
      <c r="O36" s="141"/>
      <c r="P36" s="141"/>
      <c r="Q36" s="141"/>
      <c r="R36" s="141"/>
      <c r="S36" s="141"/>
      <c r="T36" s="141"/>
    </row>
    <row r="37" spans="1:20" x14ac:dyDescent="0.25">
      <c r="A37" s="23" t="s">
        <v>42</v>
      </c>
      <c r="B37" s="24"/>
      <c r="C37" s="23">
        <v>-507264</v>
      </c>
      <c r="D37" s="23">
        <v>-368060</v>
      </c>
      <c r="E37" s="22"/>
      <c r="F37" s="141"/>
      <c r="G37" s="164"/>
      <c r="H37" s="63"/>
      <c r="I37" s="85"/>
      <c r="J37" s="85"/>
      <c r="K37" s="175"/>
      <c r="L37" s="175"/>
      <c r="M37" s="171"/>
      <c r="N37" s="141"/>
      <c r="O37" s="141"/>
      <c r="P37" s="141"/>
      <c r="Q37" s="141"/>
      <c r="R37" s="141"/>
      <c r="S37" s="141"/>
      <c r="T37" s="141"/>
    </row>
    <row r="38" spans="1:20" ht="15" customHeight="1" x14ac:dyDescent="0.25">
      <c r="A38" s="23" t="s">
        <v>54</v>
      </c>
      <c r="B38" s="24"/>
      <c r="C38" s="23">
        <v>-240948</v>
      </c>
      <c r="D38" s="23">
        <v>-1212</v>
      </c>
      <c r="E38" s="22"/>
      <c r="F38" s="141"/>
      <c r="G38" s="164"/>
      <c r="H38" s="63"/>
      <c r="I38" s="85"/>
      <c r="J38" s="85"/>
      <c r="K38" s="175"/>
      <c r="L38" s="175"/>
      <c r="M38" s="171"/>
      <c r="N38" s="141"/>
      <c r="O38" s="141"/>
      <c r="P38" s="141"/>
      <c r="Q38" s="141"/>
      <c r="R38" s="141"/>
      <c r="S38" s="141"/>
      <c r="T38" s="141"/>
    </row>
    <row r="39" spans="1:20" ht="24" x14ac:dyDescent="0.25">
      <c r="A39" s="23" t="s">
        <v>43</v>
      </c>
      <c r="B39" s="24"/>
      <c r="C39" s="23">
        <v>-190827</v>
      </c>
      <c r="D39" s="23" t="s">
        <v>49</v>
      </c>
      <c r="E39" s="22"/>
      <c r="F39" s="141"/>
      <c r="G39" s="164"/>
      <c r="H39" s="63"/>
      <c r="I39" s="85"/>
      <c r="J39" s="85"/>
      <c r="K39" s="175"/>
      <c r="L39" s="175"/>
      <c r="M39" s="171"/>
      <c r="N39" s="141"/>
      <c r="O39" s="141"/>
      <c r="P39" s="141"/>
      <c r="Q39" s="141"/>
      <c r="R39" s="141"/>
      <c r="S39" s="141"/>
      <c r="T39" s="141"/>
    </row>
    <row r="40" spans="1:20" ht="15" customHeight="1" x14ac:dyDescent="0.25">
      <c r="A40" s="23" t="s">
        <v>95</v>
      </c>
      <c r="B40" s="24"/>
      <c r="C40" s="23">
        <v>-2703130</v>
      </c>
      <c r="D40" s="23">
        <v>-630200</v>
      </c>
      <c r="E40" s="22"/>
      <c r="F40" s="141"/>
      <c r="G40" s="164"/>
      <c r="H40" s="63"/>
      <c r="I40" s="85"/>
      <c r="J40" s="85"/>
      <c r="K40" s="175"/>
      <c r="L40" s="175"/>
      <c r="M40" s="171"/>
      <c r="N40" s="141"/>
      <c r="O40" s="141"/>
      <c r="P40" s="141"/>
      <c r="Q40" s="141"/>
      <c r="R40" s="141"/>
      <c r="S40" s="141"/>
      <c r="T40" s="141"/>
    </row>
    <row r="41" spans="1:20" x14ac:dyDescent="0.25">
      <c r="A41" s="23" t="s">
        <v>110</v>
      </c>
      <c r="B41" s="24"/>
      <c r="C41" s="23" t="s">
        <v>49</v>
      </c>
      <c r="D41" s="23">
        <v>315371</v>
      </c>
      <c r="E41" s="22"/>
      <c r="F41" s="141"/>
      <c r="G41" s="164"/>
      <c r="H41" s="63"/>
      <c r="I41" s="85"/>
      <c r="J41" s="85"/>
      <c r="K41" s="175"/>
      <c r="L41" s="175"/>
      <c r="M41" s="171"/>
      <c r="N41" s="141"/>
      <c r="O41" s="141"/>
      <c r="P41" s="141"/>
      <c r="Q41" s="141"/>
      <c r="R41" s="141"/>
      <c r="S41" s="141"/>
      <c r="T41" s="141"/>
    </row>
    <row r="42" spans="1:20" ht="24.75" thickBot="1" x14ac:dyDescent="0.3">
      <c r="A42" s="23" t="s">
        <v>44</v>
      </c>
      <c r="B42" s="24"/>
      <c r="C42" s="23">
        <v>-24777</v>
      </c>
      <c r="D42" s="23">
        <v>-242850</v>
      </c>
      <c r="E42" s="22"/>
      <c r="F42" s="141"/>
      <c r="G42" s="164"/>
      <c r="H42" s="63"/>
      <c r="I42" s="85"/>
      <c r="J42" s="85"/>
      <c r="K42" s="175"/>
      <c r="L42" s="175"/>
      <c r="M42" s="171"/>
      <c r="N42" s="141"/>
      <c r="O42" s="141"/>
      <c r="P42" s="141"/>
      <c r="Q42" s="141"/>
      <c r="R42" s="141"/>
      <c r="S42" s="141"/>
      <c r="T42" s="141"/>
    </row>
    <row r="43" spans="1:20" ht="30.75" customHeight="1" thickBot="1" x14ac:dyDescent="0.3">
      <c r="A43" s="50" t="s">
        <v>83</v>
      </c>
      <c r="B43" s="90"/>
      <c r="C43" s="70">
        <f>SUM(C35:C42)</f>
        <v>-3819697</v>
      </c>
      <c r="D43" s="70">
        <f>SUM(D35:D42)</f>
        <v>-1068724</v>
      </c>
      <c r="E43" s="22"/>
      <c r="F43" s="141"/>
      <c r="G43" s="162"/>
      <c r="H43" s="49"/>
      <c r="I43" s="29"/>
      <c r="J43" s="29"/>
      <c r="K43" s="175"/>
      <c r="L43" s="175"/>
      <c r="M43" s="171"/>
      <c r="N43" s="141"/>
      <c r="O43" s="141"/>
      <c r="P43" s="141"/>
      <c r="Q43" s="141"/>
      <c r="R43" s="141"/>
      <c r="S43" s="141"/>
      <c r="T43" s="141"/>
    </row>
    <row r="44" spans="1:20" ht="24" customHeight="1" x14ac:dyDescent="0.25">
      <c r="A44" s="69"/>
      <c r="B44" s="91"/>
      <c r="C44" s="14"/>
      <c r="D44" s="14"/>
      <c r="E44" s="22"/>
      <c r="F44" s="141"/>
      <c r="G44" s="176"/>
      <c r="H44" s="97"/>
      <c r="I44" s="97"/>
      <c r="J44" s="97"/>
      <c r="K44" s="175"/>
      <c r="L44" s="175"/>
      <c r="M44" s="171"/>
      <c r="N44" s="141"/>
      <c r="O44" s="141"/>
      <c r="P44" s="141"/>
      <c r="Q44" s="141"/>
      <c r="R44" s="141"/>
      <c r="S44" s="141"/>
      <c r="T44" s="141"/>
    </row>
    <row r="45" spans="1:20" ht="24" x14ac:dyDescent="0.25">
      <c r="A45" s="36" t="s">
        <v>84</v>
      </c>
      <c r="B45" s="88"/>
      <c r="C45" s="27"/>
      <c r="D45" s="27"/>
      <c r="E45" s="22"/>
      <c r="F45" s="141"/>
      <c r="G45" s="162"/>
      <c r="H45" s="49"/>
      <c r="I45" s="29"/>
      <c r="J45" s="29"/>
      <c r="K45" s="175"/>
      <c r="L45" s="175"/>
      <c r="M45" s="171"/>
      <c r="N45" s="141"/>
      <c r="O45" s="141"/>
      <c r="P45" s="141"/>
      <c r="Q45" s="141"/>
      <c r="R45" s="141"/>
      <c r="S45" s="141"/>
      <c r="T45" s="141"/>
    </row>
    <row r="46" spans="1:20" x14ac:dyDescent="0.25">
      <c r="A46" s="23" t="s">
        <v>102</v>
      </c>
      <c r="B46" s="112"/>
      <c r="C46" s="23">
        <v>1500000</v>
      </c>
      <c r="D46" s="23" t="s">
        <v>49</v>
      </c>
      <c r="E46" s="22"/>
      <c r="F46" s="141"/>
      <c r="G46" s="164"/>
      <c r="H46" s="102"/>
      <c r="I46" s="85"/>
      <c r="J46" s="85"/>
      <c r="K46" s="175"/>
      <c r="L46" s="175"/>
      <c r="M46" s="171"/>
      <c r="N46" s="141"/>
      <c r="O46" s="141"/>
      <c r="P46" s="141"/>
      <c r="Q46" s="141"/>
      <c r="R46" s="141"/>
      <c r="S46" s="141"/>
      <c r="T46" s="141"/>
    </row>
    <row r="47" spans="1:20" x14ac:dyDescent="0.25">
      <c r="A47" s="85" t="s">
        <v>45</v>
      </c>
      <c r="B47" s="102"/>
      <c r="C47" s="85">
        <v>-1062691</v>
      </c>
      <c r="D47" s="85">
        <v>-1264113</v>
      </c>
      <c r="E47" s="22"/>
      <c r="F47" s="141"/>
      <c r="G47" s="164"/>
      <c r="H47" s="63"/>
      <c r="I47" s="85"/>
      <c r="J47" s="85"/>
      <c r="K47" s="175"/>
      <c r="L47" s="175"/>
      <c r="M47" s="171"/>
      <c r="N47" s="141"/>
      <c r="O47" s="141"/>
      <c r="P47" s="141"/>
      <c r="Q47" s="141"/>
      <c r="R47" s="141"/>
      <c r="S47" s="141"/>
      <c r="T47" s="141"/>
    </row>
    <row r="48" spans="1:20" ht="15.75" thickBot="1" x14ac:dyDescent="0.3">
      <c r="A48" s="39" t="s">
        <v>85</v>
      </c>
      <c r="B48" s="110">
        <v>16</v>
      </c>
      <c r="C48" s="39" t="s">
        <v>49</v>
      </c>
      <c r="D48" s="39">
        <v>-4512500</v>
      </c>
      <c r="E48" s="22"/>
      <c r="F48" s="141"/>
      <c r="G48" s="164"/>
      <c r="H48" s="63"/>
      <c r="I48" s="85"/>
      <c r="J48" s="85"/>
      <c r="K48" s="175"/>
      <c r="L48" s="175"/>
      <c r="M48" s="171"/>
      <c r="N48" s="141"/>
      <c r="O48" s="141"/>
      <c r="P48" s="141"/>
      <c r="Q48" s="141"/>
      <c r="R48" s="141"/>
      <c r="S48" s="141"/>
      <c r="T48" s="141"/>
    </row>
    <row r="49" spans="1:20" ht="24.75" thickBot="1" x14ac:dyDescent="0.3">
      <c r="A49" s="36" t="s">
        <v>86</v>
      </c>
      <c r="B49" s="110">
        <v>16</v>
      </c>
      <c r="C49" s="29">
        <f>SUM(C46:C48)</f>
        <v>437309</v>
      </c>
      <c r="D49" s="29">
        <f>SUM(D46:D48)</f>
        <v>-5776613</v>
      </c>
      <c r="E49" s="22"/>
      <c r="F49" s="141"/>
      <c r="G49" s="162"/>
      <c r="H49" s="49"/>
      <c r="I49" s="29"/>
      <c r="J49" s="29"/>
      <c r="K49" s="175"/>
      <c r="L49" s="175"/>
      <c r="M49" s="171"/>
      <c r="N49" s="141"/>
      <c r="O49" s="141"/>
      <c r="P49" s="141"/>
      <c r="Q49" s="141"/>
      <c r="R49" s="141"/>
      <c r="S49" s="141"/>
      <c r="T49" s="141"/>
    </row>
    <row r="50" spans="1:20" ht="24.75" thickBot="1" x14ac:dyDescent="0.3">
      <c r="A50" s="77" t="s">
        <v>88</v>
      </c>
      <c r="B50" s="92"/>
      <c r="C50" s="80">
        <f>C49+C43+C32</f>
        <v>4848237</v>
      </c>
      <c r="D50" s="80">
        <f>D49+D43+D32</f>
        <v>218219</v>
      </c>
      <c r="F50" s="141"/>
      <c r="G50" s="162"/>
      <c r="H50" s="49"/>
      <c r="I50" s="29"/>
      <c r="J50" s="29"/>
      <c r="K50" s="175"/>
      <c r="L50" s="175"/>
      <c r="M50" s="171"/>
      <c r="N50" s="141"/>
      <c r="O50" s="141"/>
      <c r="P50" s="141"/>
      <c r="Q50" s="141"/>
      <c r="R50" s="141"/>
      <c r="S50" s="141"/>
      <c r="T50" s="141"/>
    </row>
    <row r="51" spans="1:20" ht="24.75" customHeight="1" thickBot="1" x14ac:dyDescent="0.3">
      <c r="A51" s="119" t="s">
        <v>87</v>
      </c>
      <c r="B51" s="120"/>
      <c r="C51" s="121">
        <v>-315027</v>
      </c>
      <c r="D51" s="121">
        <v>-73428</v>
      </c>
      <c r="F51" s="141"/>
      <c r="G51" s="164"/>
      <c r="H51" s="63"/>
      <c r="I51" s="85"/>
      <c r="J51" s="85"/>
      <c r="K51" s="175"/>
      <c r="L51" s="175"/>
      <c r="M51" s="171"/>
      <c r="N51" s="141"/>
      <c r="O51" s="141"/>
      <c r="P51" s="141"/>
      <c r="Q51" s="141"/>
      <c r="R51" s="141"/>
      <c r="S51" s="141"/>
      <c r="T51" s="141"/>
    </row>
    <row r="52" spans="1:20" ht="24.75" thickBot="1" x14ac:dyDescent="0.3">
      <c r="A52" s="44" t="s">
        <v>89</v>
      </c>
      <c r="B52" s="170">
        <v>14</v>
      </c>
      <c r="C52" s="39">
        <v>5354725</v>
      </c>
      <c r="D52" s="39">
        <v>1490068</v>
      </c>
      <c r="F52" s="141"/>
      <c r="G52" s="164"/>
      <c r="H52" s="63"/>
      <c r="I52" s="85"/>
      <c r="J52" s="85"/>
      <c r="K52" s="175"/>
      <c r="L52" s="175"/>
      <c r="M52" s="171"/>
      <c r="N52" s="141"/>
      <c r="O52" s="141"/>
      <c r="P52" s="141"/>
      <c r="Q52" s="141"/>
      <c r="R52" s="141"/>
      <c r="S52" s="141"/>
      <c r="T52" s="141"/>
    </row>
    <row r="53" spans="1:20" ht="24.75" thickBot="1" x14ac:dyDescent="0.3">
      <c r="A53" s="11" t="s">
        <v>90</v>
      </c>
      <c r="B53" s="122">
        <v>14</v>
      </c>
      <c r="C53" s="25">
        <f>SUM(C50:C52)</f>
        <v>9887935</v>
      </c>
      <c r="D53" s="25">
        <f>SUM(D50:D52)</f>
        <v>1634859</v>
      </c>
      <c r="E53" s="15">
        <f>C53-'1'!C30</f>
        <v>0</v>
      </c>
      <c r="F53" s="141"/>
      <c r="G53" s="162"/>
      <c r="H53" s="49"/>
      <c r="I53" s="29"/>
      <c r="J53" s="29"/>
      <c r="K53" s="175"/>
      <c r="L53" s="175"/>
      <c r="M53" s="171"/>
      <c r="N53" s="141"/>
      <c r="O53" s="141"/>
      <c r="P53" s="141"/>
      <c r="Q53" s="141"/>
      <c r="R53" s="141"/>
      <c r="S53" s="141"/>
      <c r="T53" s="141"/>
    </row>
    <row r="54" spans="1:20" ht="25.5" customHeight="1" x14ac:dyDescent="0.25">
      <c r="C54" s="47">
        <f>C53-'1'!C30</f>
        <v>0</v>
      </c>
      <c r="D54" s="45"/>
      <c r="F54" s="141"/>
      <c r="G54" s="145"/>
      <c r="H54" s="97"/>
      <c r="I54" s="97"/>
      <c r="J54" s="97"/>
      <c r="K54" s="171"/>
      <c r="L54" s="171"/>
      <c r="M54" s="171"/>
      <c r="N54" s="141"/>
      <c r="O54" s="141"/>
      <c r="P54" s="141"/>
      <c r="Q54" s="141"/>
      <c r="R54" s="141"/>
      <c r="S54" s="141"/>
      <c r="T54" s="141"/>
    </row>
    <row r="55" spans="1:20" ht="40.5" customHeight="1" x14ac:dyDescent="0.25">
      <c r="D55" s="45"/>
      <c r="F55" s="141"/>
      <c r="G55" s="145"/>
      <c r="H55" s="97"/>
      <c r="I55" s="98"/>
      <c r="J55" s="97"/>
      <c r="K55" s="171"/>
      <c r="L55" s="171"/>
      <c r="M55" s="171"/>
      <c r="N55" s="141"/>
      <c r="O55" s="141"/>
      <c r="P55" s="141"/>
      <c r="Q55" s="141"/>
      <c r="R55" s="141"/>
      <c r="S55" s="141"/>
      <c r="T55" s="141"/>
    </row>
    <row r="56" spans="1:20" ht="7.5" customHeight="1" x14ac:dyDescent="0.25">
      <c r="B56" s="147"/>
      <c r="C56" s="14"/>
      <c r="D56"/>
      <c r="F56" s="141"/>
      <c r="K56" s="171"/>
      <c r="L56" s="171"/>
      <c r="M56" s="171"/>
      <c r="N56" s="141"/>
      <c r="O56" s="141"/>
      <c r="P56" s="141"/>
      <c r="Q56" s="141"/>
      <c r="R56" s="141"/>
      <c r="S56" s="141"/>
      <c r="T56" s="141"/>
    </row>
    <row r="57" spans="1:20" ht="21.75" customHeight="1" x14ac:dyDescent="0.25">
      <c r="A57" s="84" t="s">
        <v>99</v>
      </c>
      <c r="B57" s="99"/>
      <c r="C57" s="64"/>
      <c r="D57" s="113" t="s">
        <v>108</v>
      </c>
      <c r="E57" s="105"/>
      <c r="F57" s="141"/>
      <c r="G57" s="145"/>
      <c r="H57" s="97"/>
      <c r="I57" s="98"/>
      <c r="J57" s="97"/>
      <c r="K57" s="171"/>
      <c r="L57" s="171"/>
      <c r="M57" s="171"/>
      <c r="N57" s="141"/>
      <c r="O57" s="141"/>
      <c r="P57" s="141"/>
      <c r="Q57" s="141"/>
      <c r="R57" s="141"/>
      <c r="S57" s="141"/>
      <c r="T57" s="141"/>
    </row>
    <row r="58" spans="1:20" ht="24.75" customHeight="1" x14ac:dyDescent="0.25">
      <c r="A58" s="33" t="s">
        <v>118</v>
      </c>
      <c r="B58" s="99"/>
      <c r="C58" s="64"/>
      <c r="D58" s="33" t="s">
        <v>48</v>
      </c>
      <c r="E58" s="33"/>
      <c r="F58" s="141"/>
      <c r="G58" s="145"/>
      <c r="H58" s="97"/>
      <c r="I58" s="97"/>
      <c r="J58" s="97"/>
      <c r="K58" s="171"/>
      <c r="L58" s="171"/>
      <c r="M58" s="171"/>
      <c r="N58" s="141"/>
      <c r="O58" s="141"/>
      <c r="P58" s="141"/>
      <c r="Q58" s="141"/>
      <c r="R58" s="141"/>
      <c r="S58" s="141"/>
      <c r="T58" s="141"/>
    </row>
    <row r="59" spans="1:20" ht="63" customHeight="1" x14ac:dyDescent="0.25">
      <c r="A59" s="33" t="s">
        <v>100</v>
      </c>
      <c r="B59" s="169"/>
      <c r="C59" s="33"/>
      <c r="D59" s="33" t="s">
        <v>101</v>
      </c>
      <c r="E59" s="33"/>
      <c r="F59" s="141"/>
      <c r="H59" s="97"/>
      <c r="I59" s="97"/>
      <c r="J59" s="97"/>
      <c r="K59" s="171"/>
      <c r="L59" s="171"/>
      <c r="M59" s="171"/>
      <c r="N59" s="141"/>
      <c r="O59" s="141"/>
      <c r="P59" s="141"/>
      <c r="Q59" s="141"/>
      <c r="R59" s="141"/>
      <c r="S59" s="141"/>
      <c r="T59" s="141"/>
    </row>
    <row r="60" spans="1:20" ht="25.5" customHeight="1" x14ac:dyDescent="0.25">
      <c r="C60" s="33"/>
      <c r="D60" s="64"/>
      <c r="E60" s="64"/>
      <c r="F60" s="141"/>
      <c r="G60" s="177"/>
      <c r="H60" s="97"/>
      <c r="I60" s="97"/>
      <c r="J60" s="97"/>
      <c r="K60" s="171"/>
      <c r="L60" s="171"/>
      <c r="M60" s="171"/>
      <c r="N60" s="141"/>
      <c r="O60" s="141"/>
      <c r="P60" s="141"/>
      <c r="Q60" s="141"/>
      <c r="R60" s="141"/>
      <c r="S60" s="141"/>
      <c r="T60" s="141"/>
    </row>
    <row r="61" spans="1:20" x14ac:dyDescent="0.25">
      <c r="A61" s="18"/>
      <c r="F61" s="141"/>
      <c r="G61" s="171"/>
      <c r="H61" s="171"/>
      <c r="I61" s="171"/>
      <c r="J61" s="171"/>
      <c r="K61" s="171"/>
      <c r="L61" s="171"/>
      <c r="M61" s="171"/>
      <c r="N61" s="141"/>
      <c r="O61" s="141"/>
      <c r="P61" s="141"/>
      <c r="Q61" s="141"/>
      <c r="R61" s="141"/>
      <c r="S61" s="141"/>
      <c r="T61" s="141"/>
    </row>
    <row r="62" spans="1:20" x14ac:dyDescent="0.25">
      <c r="F62" s="141"/>
      <c r="G62" s="171"/>
      <c r="H62" s="171"/>
      <c r="I62" s="171"/>
      <c r="J62" s="171"/>
      <c r="K62" s="171"/>
      <c r="L62" s="171"/>
      <c r="M62" s="171"/>
      <c r="N62" s="141"/>
      <c r="O62" s="141"/>
      <c r="P62" s="141"/>
      <c r="Q62" s="141"/>
      <c r="R62" s="141"/>
      <c r="S62" s="141"/>
      <c r="T62" s="141"/>
    </row>
    <row r="63" spans="1:20" x14ac:dyDescent="0.25">
      <c r="F63" s="141"/>
      <c r="G63" s="171"/>
      <c r="H63" s="171"/>
      <c r="I63" s="171"/>
      <c r="J63" s="171"/>
      <c r="K63" s="171"/>
      <c r="L63" s="171"/>
      <c r="M63" s="171"/>
      <c r="N63" s="141"/>
      <c r="O63" s="141"/>
      <c r="P63" s="141"/>
      <c r="Q63" s="141"/>
      <c r="R63" s="141"/>
      <c r="S63" s="141"/>
      <c r="T63" s="141"/>
    </row>
    <row r="64" spans="1:20" x14ac:dyDescent="0.25">
      <c r="F64" s="141"/>
      <c r="K64" s="171"/>
      <c r="L64" s="171"/>
      <c r="M64" s="171"/>
      <c r="N64" s="141"/>
      <c r="O64" s="141"/>
      <c r="P64" s="141"/>
      <c r="Q64" s="141"/>
      <c r="R64" s="141"/>
      <c r="S64" s="141"/>
      <c r="T64" s="141"/>
    </row>
    <row r="65" spans="6:20" x14ac:dyDescent="0.25">
      <c r="F65" s="141"/>
      <c r="K65" s="171"/>
      <c r="L65" s="171"/>
      <c r="M65" s="171"/>
      <c r="N65" s="141"/>
      <c r="O65" s="141"/>
      <c r="P65" s="141"/>
      <c r="Q65" s="141"/>
      <c r="R65" s="141"/>
      <c r="S65" s="141"/>
      <c r="T65" s="141"/>
    </row>
    <row r="66" spans="6:20" x14ac:dyDescent="0.25">
      <c r="F66" s="141"/>
      <c r="K66" s="171"/>
      <c r="L66" s="171"/>
      <c r="M66" s="171"/>
      <c r="N66" s="141"/>
      <c r="O66" s="141"/>
      <c r="P66" s="141"/>
      <c r="Q66" s="141"/>
      <c r="R66" s="141"/>
      <c r="S66" s="141"/>
      <c r="T66" s="141"/>
    </row>
    <row r="67" spans="6:20" x14ac:dyDescent="0.25">
      <c r="F67" s="141"/>
      <c r="K67" s="171"/>
      <c r="L67" s="171"/>
      <c r="M67" s="171"/>
      <c r="N67" s="141"/>
      <c r="O67" s="141"/>
      <c r="P67" s="141"/>
      <c r="Q67" s="141"/>
      <c r="R67" s="141"/>
      <c r="S67" s="141"/>
      <c r="T67" s="141"/>
    </row>
    <row r="68" spans="6:20" x14ac:dyDescent="0.25">
      <c r="F68" s="141"/>
      <c r="K68" s="171"/>
      <c r="L68" s="171"/>
      <c r="M68" s="171"/>
      <c r="N68" s="141"/>
      <c r="O68" s="141"/>
      <c r="P68" s="141"/>
      <c r="Q68" s="141"/>
      <c r="R68" s="141"/>
      <c r="S68" s="141"/>
      <c r="T68" s="141"/>
    </row>
  </sheetData>
  <mergeCells count="2"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3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1</vt:lpstr>
      <vt:lpstr>2</vt:lpstr>
      <vt:lpstr>3</vt:lpstr>
      <vt:lpstr>4</vt:lpstr>
      <vt:lpstr>'1'!OLE_LINK1</vt:lpstr>
      <vt:lpstr>'4'!OLE_LINK6</vt:lpstr>
      <vt:lpstr>'4'!Заголовки_для_печати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Rauan Zhumakhanova</dc:creator>
  <cp:lastModifiedBy>Elmira Kusnidenova</cp:lastModifiedBy>
  <cp:lastPrinted>2021-05-10T08:26:25Z</cp:lastPrinted>
  <dcterms:created xsi:type="dcterms:W3CDTF">2016-11-14T09:11:53Z</dcterms:created>
  <dcterms:modified xsi:type="dcterms:W3CDTF">2025-05-14T12:46:38Z</dcterms:modified>
</cp:coreProperties>
</file>