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Elmira\Финансовый блок\Матен Петролеум\Бухгалтерия МП\Гульнара\Биржа\2025\2 кв2025\ФО 1 полуг2025 для отправки\"/>
    </mc:Choice>
  </mc:AlternateContent>
  <xr:revisionPtr revIDLastSave="0" documentId="13_ncr:1_{A212ADEC-1604-4A60-81F4-5176C353018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</sheets>
  <definedNames>
    <definedName name="_Hlk141278485" localSheetId="0">'1'!#REF!</definedName>
    <definedName name="_Hlk166431354" localSheetId="0">'1'!#REF!</definedName>
    <definedName name="OLE_LINK1" localSheetId="0">'1'!$A$18</definedName>
    <definedName name="OLE_LINK4" localSheetId="0">'1'!#REF!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'1'!$A$1:$D$63</definedName>
    <definedName name="_xlnm.Print_Area" localSheetId="1">'2'!$A$1:$D$32</definedName>
    <definedName name="_xlnm.Print_Area" localSheetId="2">'3'!$A$1:$E$25</definedName>
    <definedName name="_xlnm.Print_Area" localSheetId="3">'4'!$A$1:$D$59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4" l="1"/>
  <c r="D6" i="4"/>
  <c r="C6" i="4"/>
  <c r="C49" i="4"/>
  <c r="D28" i="4"/>
  <c r="D54" i="1"/>
  <c r="C54" i="1"/>
  <c r="C45" i="1"/>
  <c r="A4" i="2"/>
  <c r="C38" i="1"/>
  <c r="D38" i="1"/>
  <c r="C28" i="4"/>
  <c r="C32" i="4" s="1"/>
  <c r="D49" i="4"/>
  <c r="C31" i="1"/>
  <c r="D31" i="1"/>
  <c r="C55" i="1" l="1"/>
  <c r="C20" i="1"/>
  <c r="D43" i="4" l="1"/>
  <c r="C43" i="4"/>
  <c r="D14" i="3" l="1"/>
  <c r="D10" i="2"/>
  <c r="D15" i="2" s="1"/>
  <c r="D20" i="2" s="1"/>
  <c r="D23" i="2" s="1"/>
  <c r="D24" i="2" s="1"/>
  <c r="C10" i="2"/>
  <c r="C15" i="2" s="1"/>
  <c r="C20" i="2" s="1"/>
  <c r="C23" i="2" s="1"/>
  <c r="D27" i="2" l="1"/>
  <c r="D10" i="3"/>
  <c r="D16" i="3"/>
  <c r="C24" i="2"/>
  <c r="C27" i="2" s="1"/>
  <c r="D32" i="4"/>
  <c r="E14" i="3"/>
  <c r="D20" i="1"/>
  <c r="A4" i="4"/>
  <c r="A4" i="3"/>
  <c r="D45" i="1"/>
  <c r="D55" i="1" s="1"/>
  <c r="C50" i="4" l="1"/>
  <c r="F14" i="3"/>
  <c r="D11" i="3"/>
  <c r="E10" i="3"/>
  <c r="D50" i="4"/>
  <c r="E16" i="3"/>
  <c r="D17" i="3"/>
  <c r="D32" i="1"/>
  <c r="D56" i="1" s="1"/>
  <c r="C32" i="1"/>
  <c r="C56" i="1" l="1"/>
  <c r="C57" i="1"/>
  <c r="C54" i="4"/>
  <c r="E53" i="4"/>
  <c r="D53" i="4"/>
  <c r="E11" i="3"/>
  <c r="E12" i="3" s="1"/>
  <c r="D12" i="3"/>
  <c r="E17" i="3"/>
  <c r="E18" i="3" s="1"/>
  <c r="D18" i="3"/>
  <c r="D57" i="1"/>
  <c r="F18" i="3" l="1"/>
</calcChain>
</file>

<file path=xl/sharedStrings.xml><?xml version="1.0" encoding="utf-8"?>
<sst xmlns="http://schemas.openxmlformats.org/spreadsheetml/2006/main" count="189" uniqueCount="135">
  <si>
    <t>в тысячах тенге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</si>
  <si>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</si>
  <si>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</si>
  <si>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</si>
  <si>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</si>
  <si>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</si>
  <si>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</si>
  <si>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</si>
  <si>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</si>
  <si>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</si>
  <si>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</si>
  <si>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</si>
  <si>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</si>
  <si>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</si>
  <si>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</si>
  <si>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</si>
  <si>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</si>
  <si>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</si>
  <si>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</si>
  <si>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</si>
  <si>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</si>
  <si>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</si>
  <si>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</si>
  <si>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</si>
  <si>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</si>
  <si>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</si>
  <si>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</si>
  <si>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</si>
  <si>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</si>
  <si>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</si>
  <si>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</si>
  <si>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</si>
  <si>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</si>
  <si>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</si>
  <si>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</si>
  <si>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</si>
  <si>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</si>
  <si>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</si>
  <si>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</si>
  <si>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</si>
  <si>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</si>
  <si>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</si>
  <si>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</si>
  <si>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</si>
  <si>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</si>
  <si>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</si>
  <si>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</si>
  <si>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</si>
  <si>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Кусниденова Э.С.</t>
  </si>
  <si>
    <t>-</t>
  </si>
  <si>
    <t xml:space="preserve"> </t>
  </si>
  <si>
    <t>Изменения в авансах полученных</t>
  </si>
  <si>
    <t>Прочие доходы/(расходы), нетто</t>
  </si>
  <si>
    <t>В тысячах тенге</t>
  </si>
  <si>
    <t>Приобретение нематериальных активов</t>
  </si>
  <si>
    <t>Прим.</t>
  </si>
  <si>
    <t>Авансы выданные за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</si>
  <si>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</si>
  <si>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</si>
  <si>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</si>
  <si>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</si>
  <si>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</si>
  <si>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</si>
  <si>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</si>
  <si>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</si>
  <si>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</si>
  <si>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</si>
  <si>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</si>
  <si>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</si>
  <si>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</si>
  <si>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</si>
  <si>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</si>
  <si>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</si>
  <si>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</si>
  <si>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</si>
  <si>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</si>
  <si>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</si>
  <si>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>Денежные потоки от операционной деятельности</t>
  </si>
  <si>
    <t>Отрицательная/(полождительная) курсовая разница, нетто</t>
  </si>
  <si>
    <t>Изменения в торговой дебиторской задолженности, авансах выданных и прочих краткосрочных активах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</si>
  <si>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</si>
  <si>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</si>
  <si>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</si>
  <si>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</si>
  <si>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</si>
  <si>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</si>
  <si>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</si>
  <si>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</si>
  <si>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</si>
  <si>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</si>
  <si>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</si>
  <si>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</si>
  <si>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</si>
  <si>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</si>
  <si>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Приобретение нефтегазовых активов</t>
  </si>
  <si>
    <t>Предоставленный займ</t>
  </si>
  <si>
    <t>Базовая прибыль/(убыток) на акцию (в тенге)</t>
  </si>
  <si>
    <t>Предоплата по подоходному налогу</t>
  </si>
  <si>
    <t>Обязательства по договорам с покупателями</t>
  </si>
  <si>
    <t>Генеральный директор</t>
  </si>
  <si>
    <t xml:space="preserve">Главный бухгалтер </t>
  </si>
  <si>
    <t>Получения займа</t>
  </si>
  <si>
    <t>Долгосрочные активы</t>
  </si>
  <si>
    <t>Прочие финансовые активы</t>
  </si>
  <si>
    <t xml:space="preserve">          </t>
  </si>
  <si>
    <t>____________</t>
  </si>
  <si>
    <t xml:space="preserve">На 1 января 2024 года </t>
  </si>
  <si>
    <t>________________</t>
  </si>
  <si>
    <t>Изменения в предоплате по подоходному налогу</t>
  </si>
  <si>
    <t>Возврат от предоставленного займа</t>
  </si>
  <si>
    <r>
      <t>КОНСОЛИДИРОВАННЫЙ</t>
    </r>
    <r>
      <rPr>
        <b/>
        <sz val="12"/>
        <color theme="1"/>
        <rFont val="Times New Roman"/>
        <family val="1"/>
        <charset val="204"/>
      </rPr>
      <t xml:space="preserve"> ОТЧЁТ О ФИНАНСОВОМ ПОЛОЖЕНИИ </t>
    </r>
  </si>
  <si>
    <t>Активы</t>
  </si>
  <si>
    <t>Подоходный налог к уплате</t>
  </si>
  <si>
    <t>31 декабря 2024года</t>
  </si>
  <si>
    <t xml:space="preserve">На 1 января 2025 года </t>
  </si>
  <si>
    <t>26, 27, 28, 31</t>
  </si>
  <si>
    <t>Полученные вознограждения</t>
  </si>
  <si>
    <t>30 июня 2025 года</t>
  </si>
  <si>
    <t>За шесть месяцев, закончившихся 30 июня 2025года</t>
  </si>
  <si>
    <t>За шесть месяцев, закончившихся 30 июня 2025 года</t>
  </si>
  <si>
    <t>За шесть месяцев, закончившихся 30 июня 2024 года</t>
  </si>
  <si>
    <t>На 30 июня 2024 года</t>
  </si>
  <si>
    <t>На 30 июня 2025 года</t>
  </si>
  <si>
    <t>Корпоративный налог к уплате</t>
  </si>
  <si>
    <t xml:space="preserve">______________                               </t>
  </si>
  <si>
    <t xml:space="preserve">Лю Цзиньчэн </t>
  </si>
  <si>
    <t>Бисеналиева С.Т.</t>
  </si>
  <si>
    <t>Заместитель генерального директора по экономике и финансам</t>
  </si>
  <si>
    <t>______________________</t>
  </si>
  <si>
    <t>Кусниденова Э С</t>
  </si>
  <si>
    <t>Главный бухгалтер</t>
  </si>
  <si>
    <t>_______________</t>
  </si>
  <si>
    <t>Бисеналиева СТ</t>
  </si>
  <si>
    <t>__________</t>
  </si>
  <si>
    <t>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</si>
</sst>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.5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3">
    <xf numFmtId="0" fontId="0" fillId="0" borderId="0"/>
    <xf numFmtId="0" fontId="2" fillId="0" borderId="0"/>
    <xf numFmtId="165" fontId="4" fillId="0" borderId="0" applyFont="0" applyFill="0" applyBorder="0" applyAlignment="0" applyProtection="0"/>
  </cellStyleXfs>
  <cellXfs count="17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8" fillId="0" borderId="0" xfId="2" applyNumberFormat="1" applyFont="1" applyAlignment="1">
      <alignment horizontal="right" vertical="center" wrapText="1"/>
    </xf>
    <xf numFmtId="166" fontId="4" fillId="0" borderId="0" xfId="2" applyNumberFormat="1" applyFont="1"/>
    <xf numFmtId="166" fontId="0" fillId="0" borderId="0" xfId="0" applyNumberFormat="1"/>
    <xf numFmtId="166" fontId="4" fillId="0" borderId="0" xfId="2" applyNumberFormat="1" applyFont="1" applyFill="1" applyAlignment="1"/>
    <xf numFmtId="166" fontId="8" fillId="0" borderId="0" xfId="2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5" fontId="9" fillId="0" borderId="0" xfId="2" applyFont="1" applyAlignment="1">
      <alignment horizontal="left" vertical="center" wrapText="1"/>
    </xf>
    <xf numFmtId="165" fontId="8" fillId="0" borderId="0" xfId="2" applyFont="1" applyAlignment="1">
      <alignment horizontal="left" vertical="center" wrapText="1"/>
    </xf>
    <xf numFmtId="165" fontId="9" fillId="0" borderId="1" xfId="2" applyFont="1" applyBorder="1" applyAlignment="1">
      <alignment horizontal="left" vertical="center" wrapText="1"/>
    </xf>
    <xf numFmtId="164" fontId="0" fillId="0" borderId="0" xfId="0" applyNumberFormat="1"/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horizontal="left" vertical="center" wrapText="1"/>
    </xf>
    <xf numFmtId="166" fontId="8" fillId="0" borderId="0" xfId="2" applyNumberFormat="1" applyFont="1" applyAlignment="1">
      <alignment horizontal="center" vertical="center" wrapText="1"/>
    </xf>
    <xf numFmtId="166" fontId="8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left"/>
    </xf>
    <xf numFmtId="166" fontId="4" fillId="0" borderId="0" xfId="2" applyNumberFormat="1" applyFont="1" applyFill="1" applyAlignment="1">
      <alignment horizontal="left"/>
    </xf>
    <xf numFmtId="0" fontId="3" fillId="0" borderId="0" xfId="1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166" fontId="5" fillId="0" borderId="0" xfId="2" applyNumberFormat="1" applyFont="1"/>
    <xf numFmtId="0" fontId="8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5" fontId="8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6" fontId="5" fillId="0" borderId="0" xfId="2" applyNumberFormat="1" applyFont="1" applyFill="1" applyAlignment="1">
      <alignment horizontal="right"/>
    </xf>
    <xf numFmtId="166" fontId="4" fillId="0" borderId="0" xfId="2" applyNumberFormat="1" applyFont="1" applyFill="1" applyAlignment="1">
      <alignment horizontal="right"/>
    </xf>
    <xf numFmtId="0" fontId="16" fillId="0" borderId="0" xfId="0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5" fontId="8" fillId="0" borderId="4" xfId="2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20" fillId="0" borderId="0" xfId="1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justify" vertical="center"/>
    </xf>
    <xf numFmtId="0" fontId="8" fillId="0" borderId="1" xfId="0" applyFont="1" applyBorder="1" applyAlignment="1">
      <alignment horizontal="right" vertical="center" wrapText="1"/>
    </xf>
    <xf numFmtId="166" fontId="14" fillId="0" borderId="1" xfId="2" applyNumberFormat="1" applyFont="1" applyBorder="1" applyAlignment="1">
      <alignment horizontal="justify" vertical="center" wrapText="1"/>
    </xf>
    <xf numFmtId="166" fontId="14" fillId="0" borderId="0" xfId="2" applyNumberFormat="1" applyFont="1" applyAlignment="1">
      <alignment horizontal="justify" vertical="center" wrapText="1"/>
    </xf>
    <xf numFmtId="166" fontId="9" fillId="0" borderId="2" xfId="2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8" fillId="0" borderId="3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right"/>
    </xf>
    <xf numFmtId="166" fontId="8" fillId="0" borderId="0" xfId="2" applyNumberFormat="1" applyFont="1" applyFill="1" applyBorder="1" applyAlignment="1">
      <alignment horizontal="right" vertical="center" wrapText="1"/>
    </xf>
    <xf numFmtId="0" fontId="5" fillId="0" borderId="0" xfId="0" applyFont="1"/>
    <xf numFmtId="166" fontId="14" fillId="0" borderId="0" xfId="2" applyNumberFormat="1" applyFont="1" applyBorder="1" applyAlignment="1">
      <alignment horizontal="justify" vertical="center" wrapText="1"/>
    </xf>
    <xf numFmtId="166" fontId="13" fillId="0" borderId="0" xfId="2" applyNumberFormat="1" applyFont="1" applyBorder="1" applyAlignment="1">
      <alignment horizontal="justify" vertical="center" wrapText="1"/>
    </xf>
    <xf numFmtId="166" fontId="9" fillId="0" borderId="0" xfId="2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8" fillId="0" borderId="6" xfId="2" applyNumberFormat="1" applyFont="1" applyBorder="1" applyAlignment="1">
      <alignment horizontal="left" vertical="center" wrapText="1"/>
    </xf>
    <xf numFmtId="166" fontId="8" fillId="0" borderId="4" xfId="2" applyNumberFormat="1" applyFont="1" applyBorder="1" applyAlignment="1">
      <alignment horizontal="left" vertical="center" wrapText="1"/>
    </xf>
    <xf numFmtId="4" fontId="17" fillId="2" borderId="0" xfId="2" applyNumberFormat="1" applyFont="1" applyFill="1" applyBorder="1"/>
    <xf numFmtId="4" fontId="18" fillId="2" borderId="0" xfId="2" applyNumberFormat="1" applyFont="1" applyFill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166" fontId="9" fillId="0" borderId="0" xfId="2" applyNumberFormat="1" applyFont="1" applyBorder="1" applyAlignment="1">
      <alignment horizontal="left" vertical="center" wrapText="1"/>
    </xf>
    <xf numFmtId="166" fontId="8" fillId="0" borderId="0" xfId="2" applyNumberFormat="1" applyFont="1" applyBorder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166" fontId="8" fillId="0" borderId="1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166" fontId="14" fillId="0" borderId="0" xfId="2" applyNumberFormat="1" applyFont="1" applyBorder="1" applyAlignment="1">
      <alignment horizontal="right" vertical="center" wrapText="1"/>
    </xf>
    <xf numFmtId="166" fontId="0" fillId="0" borderId="0" xfId="2" applyNumberFormat="1" applyFont="1" applyBorder="1"/>
    <xf numFmtId="166" fontId="15" fillId="0" borderId="0" xfId="2" applyNumberFormat="1" applyFont="1" applyBorder="1" applyAlignment="1">
      <alignment horizontal="justify" vertical="center"/>
    </xf>
    <xf numFmtId="0" fontId="16" fillId="0" borderId="7" xfId="0" applyFont="1" applyBorder="1" applyAlignment="1">
      <alignment vertical="center" wrapText="1"/>
    </xf>
    <xf numFmtId="166" fontId="15" fillId="0" borderId="0" xfId="2" applyNumberFormat="1" applyFont="1" applyBorder="1" applyAlignment="1">
      <alignment horizontal="center" vertical="center" wrapText="1"/>
    </xf>
    <xf numFmtId="166" fontId="16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Border="1"/>
    <xf numFmtId="166" fontId="15" fillId="0" borderId="0" xfId="2" applyNumberFormat="1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vertical="center" wrapText="1"/>
    </xf>
    <xf numFmtId="166" fontId="15" fillId="0" borderId="0" xfId="2" applyNumberFormat="1" applyFont="1" applyAlignment="1">
      <alignment horizontal="center" vertical="center" wrapText="1"/>
    </xf>
    <xf numFmtId="165" fontId="9" fillId="0" borderId="7" xfId="2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166" fontId="9" fillId="0" borderId="6" xfId="2" applyNumberFormat="1" applyFont="1" applyBorder="1" applyAlignment="1">
      <alignment horizontal="left" vertical="center" wrapText="1"/>
    </xf>
    <xf numFmtId="166" fontId="13" fillId="0" borderId="6" xfId="2" applyNumberFormat="1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2" applyFont="1" applyBorder="1" applyAlignment="1">
      <alignment horizontal="left" vertical="center" wrapText="1"/>
    </xf>
    <xf numFmtId="166" fontId="8" fillId="0" borderId="7" xfId="2" applyNumberFormat="1" applyFont="1" applyBorder="1" applyAlignment="1">
      <alignment horizontal="center" vertical="center" wrapText="1"/>
    </xf>
    <xf numFmtId="166" fontId="8" fillId="0" borderId="7" xfId="2" applyNumberFormat="1" applyFont="1" applyBorder="1" applyAlignment="1">
      <alignment horizontal="left" vertical="center" wrapText="1"/>
    </xf>
    <xf numFmtId="166" fontId="9" fillId="0" borderId="5" xfId="2" applyNumberFormat="1" applyFont="1" applyBorder="1" applyAlignment="1">
      <alignment horizontal="left" vertical="center" wrapText="1"/>
    </xf>
    <xf numFmtId="166" fontId="9" fillId="0" borderId="7" xfId="2" applyNumberFormat="1" applyFont="1" applyBorder="1" applyAlignment="1">
      <alignment horizontal="right" vertical="center" wrapText="1"/>
    </xf>
    <xf numFmtId="166" fontId="19" fillId="0" borderId="0" xfId="2" applyNumberFormat="1" applyFont="1" applyBorder="1" applyAlignment="1">
      <alignment horizontal="right" vertical="center" wrapText="1"/>
    </xf>
    <xf numFmtId="166" fontId="4" fillId="0" borderId="0" xfId="2" applyNumberFormat="1" applyFont="1" applyBorder="1" applyAlignment="1">
      <alignment horizontal="right"/>
    </xf>
    <xf numFmtId="166" fontId="5" fillId="0" borderId="0" xfId="2" applyNumberFormat="1" applyFont="1" applyBorder="1"/>
    <xf numFmtId="166" fontId="4" fillId="0" borderId="0" xfId="2" applyNumberFormat="1" applyFont="1" applyFill="1" applyBorder="1" applyAlignment="1"/>
    <xf numFmtId="166" fontId="4" fillId="0" borderId="0" xfId="2" applyNumberFormat="1" applyFont="1" applyFill="1" applyBorder="1" applyAlignment="1">
      <alignment horizontal="left"/>
    </xf>
    <xf numFmtId="166" fontId="4" fillId="0" borderId="0" xfId="2" applyNumberFormat="1" applyFont="1" applyBorder="1" applyAlignment="1">
      <alignment horizontal="left"/>
    </xf>
    <xf numFmtId="166" fontId="13" fillId="0" borderId="0" xfId="2" applyNumberFormat="1" applyFont="1" applyAlignment="1">
      <alignment horizontal="left" vertical="center" wrapText="1"/>
    </xf>
    <xf numFmtId="166" fontId="9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9" fillId="0" borderId="7" xfId="2" applyNumberFormat="1" applyFont="1" applyBorder="1" applyAlignment="1">
      <alignment horizontal="left" vertical="center" wrapText="1"/>
    </xf>
    <xf numFmtId="166" fontId="9" fillId="0" borderId="7" xfId="2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166" fontId="8" fillId="0" borderId="6" xfId="2" applyNumberFormat="1" applyFont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7" xfId="2" applyNumberFormat="1" applyFont="1" applyBorder="1" applyAlignment="1">
      <alignment horizontal="right" vertical="center" wrapText="1"/>
    </xf>
    <xf numFmtId="166" fontId="14" fillId="0" borderId="7" xfId="2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horizontal="justify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6" fontId="14" fillId="0" borderId="1" xfId="2" applyNumberFormat="1" applyFont="1" applyBorder="1" applyAlignment="1">
      <alignment horizontal="right" vertical="center" wrapText="1"/>
    </xf>
    <xf numFmtId="166" fontId="9" fillId="0" borderId="8" xfId="2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166" fontId="13" fillId="0" borderId="8" xfId="2" applyNumberFormat="1" applyFont="1" applyBorder="1" applyAlignment="1">
      <alignment horizontal="justify" vertical="center" wrapText="1"/>
    </xf>
    <xf numFmtId="166" fontId="9" fillId="0" borderId="8" xfId="2" applyNumberFormat="1" applyFont="1" applyBorder="1" applyAlignment="1">
      <alignment vertical="center" wrapText="1"/>
    </xf>
    <xf numFmtId="166" fontId="9" fillId="0" borderId="6" xfId="2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9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5" fontId="0" fillId="0" borderId="0" xfId="2" applyFont="1" applyBorder="1"/>
    <xf numFmtId="0" fontId="13" fillId="0" borderId="0" xfId="0" applyFont="1" applyBorder="1" applyAlignment="1">
      <alignment horizontal="left" vertical="center" wrapText="1"/>
    </xf>
    <xf numFmtId="166" fontId="0" fillId="0" borderId="0" xfId="0" applyNumberFormat="1" applyBorder="1"/>
    <xf numFmtId="0" fontId="2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justify" vertical="center" wrapText="1"/>
    </xf>
    <xf numFmtId="166" fontId="15" fillId="0" borderId="9" xfId="2" applyNumberFormat="1" applyFont="1" applyBorder="1" applyAlignment="1">
      <alignment horizontal="justify" vertical="center" wrapText="1"/>
    </xf>
    <xf numFmtId="166" fontId="15" fillId="0" borderId="11" xfId="2" applyNumberFormat="1" applyFont="1" applyBorder="1" applyAlignment="1">
      <alignment horizontal="justify" vertical="center" wrapText="1"/>
    </xf>
    <xf numFmtId="166" fontId="15" fillId="0" borderId="10" xfId="2" applyNumberFormat="1" applyFont="1" applyBorder="1" applyAlignment="1">
      <alignment horizontal="justify" vertical="center" wrapText="1"/>
    </xf>
    <xf numFmtId="166" fontId="15" fillId="0" borderId="12" xfId="2" applyNumberFormat="1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justify" vertical="center"/>
    </xf>
    <xf numFmtId="166" fontId="15" fillId="0" borderId="0" xfId="2" applyNumberFormat="1" applyFont="1" applyBorder="1" applyAlignment="1">
      <alignment horizontal="justify" vertical="center" wrapText="1"/>
    </xf>
    <xf numFmtId="0" fontId="8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166" fontId="23" fillId="0" borderId="0" xfId="2" applyNumberFormat="1" applyFont="1" applyBorder="1" applyAlignment="1">
      <alignment horizontal="justify" vertical="center" wrapText="1"/>
    </xf>
    <xf numFmtId="166" fontId="24" fillId="0" borderId="0" xfId="2" applyNumberFormat="1" applyFont="1" applyBorder="1" applyAlignment="1">
      <alignment horizontal="left" vertical="center" wrapText="1"/>
    </xf>
    <xf numFmtId="166" fontId="24" fillId="0" borderId="0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justify" vertical="center"/>
    </xf>
  </cellXfs>
  <cellStyles count="3">
    <cellStyle name="Обычный" xfId="0" builtinId="0"/>
    <cellStyle name="Обычный 17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view="pageBreakPreview" topLeftCell="A45" zoomScaleNormal="100" zoomScaleSheetLayoutView="100" workbookViewId="0">
      <selection activeCell="F58" sqref="F58"/>
    </sheetView>
  </sheetViews>
  <sheetFormatPr defaultRowHeight="15" x14ac:dyDescent="0.25"/>
  <cols>
    <col min="1" max="1" width="33" customWidth="1"/>
    <col min="2" max="2" width="13.85546875" style="75" customWidth="1"/>
    <col min="3" max="3" width="15.5703125" style="64" customWidth="1"/>
    <col min="4" max="4" width="17.42578125" style="30" customWidth="1"/>
    <col min="5" max="5" width="13.140625" bestFit="1" customWidth="1"/>
    <col min="6" max="6" width="34.5703125" style="110" customWidth="1"/>
    <col min="7" max="7" width="15.5703125" style="114" customWidth="1"/>
    <col min="8" max="9" width="15.140625" style="143" bestFit="1" customWidth="1"/>
    <col min="10" max="11" width="16.7109375" style="143" bestFit="1" customWidth="1"/>
    <col min="12" max="12" width="16.7109375" bestFit="1" customWidth="1"/>
  </cols>
  <sheetData>
    <row r="1" spans="1:13" ht="27" customHeight="1" x14ac:dyDescent="0.25">
      <c r="A1" s="32" t="s">
        <v>91</v>
      </c>
      <c r="D1" s="64" t="s">
        <v>92</v>
      </c>
      <c r="G1" s="110"/>
    </row>
    <row r="3" spans="1:13" ht="15.75" x14ac:dyDescent="0.25">
      <c r="A3" s="136" t="s">
        <v>110</v>
      </c>
      <c r="B3" s="136"/>
      <c r="C3" s="136"/>
      <c r="D3" s="136"/>
      <c r="F3" s="144"/>
      <c r="G3" s="144"/>
    </row>
    <row r="4" spans="1:13" x14ac:dyDescent="0.25">
      <c r="A4" s="137" t="s">
        <v>118</v>
      </c>
      <c r="B4" s="137"/>
      <c r="C4" s="137"/>
      <c r="D4" s="137"/>
      <c r="F4" s="145"/>
      <c r="G4" s="145"/>
    </row>
    <row r="6" spans="1:13" ht="24" x14ac:dyDescent="0.25">
      <c r="A6" s="89" t="s">
        <v>0</v>
      </c>
      <c r="B6" s="105" t="s">
        <v>21</v>
      </c>
      <c r="C6" s="123" t="s">
        <v>117</v>
      </c>
      <c r="D6" s="124" t="s">
        <v>113</v>
      </c>
      <c r="F6" s="91"/>
      <c r="G6" s="48"/>
      <c r="H6" s="79"/>
      <c r="I6" s="86"/>
    </row>
    <row r="7" spans="1:13" x14ac:dyDescent="0.25">
      <c r="A7" s="4"/>
      <c r="B7" s="24"/>
      <c r="C7" s="13"/>
      <c r="D7" s="27"/>
      <c r="F7" s="78"/>
      <c r="G7" s="56"/>
      <c r="H7" s="78"/>
      <c r="I7" s="78"/>
    </row>
    <row r="8" spans="1:13" x14ac:dyDescent="0.25">
      <c r="A8" s="36" t="s">
        <v>111</v>
      </c>
      <c r="B8" s="28"/>
      <c r="C8" s="36"/>
      <c r="D8" s="36"/>
      <c r="F8" s="29"/>
      <c r="G8" s="48"/>
      <c r="H8" s="29"/>
      <c r="I8" s="29"/>
    </row>
    <row r="9" spans="1:13" x14ac:dyDescent="0.25">
      <c r="A9" s="36" t="s">
        <v>102</v>
      </c>
      <c r="B9" s="28"/>
      <c r="C9" s="36"/>
      <c r="D9" s="36"/>
      <c r="F9" s="146"/>
      <c r="G9" s="147"/>
      <c r="H9" s="146"/>
      <c r="I9" s="146"/>
    </row>
    <row r="10" spans="1:13" ht="26.25" customHeight="1" x14ac:dyDescent="0.25">
      <c r="A10" s="43" t="s">
        <v>1</v>
      </c>
      <c r="B10" s="24">
        <v>4</v>
      </c>
      <c r="C10" s="23">
        <v>115691714</v>
      </c>
      <c r="D10" s="27">
        <v>121240596</v>
      </c>
      <c r="F10" s="148"/>
      <c r="G10" s="149"/>
      <c r="H10" s="148"/>
      <c r="I10" s="146"/>
      <c r="J10" s="150"/>
      <c r="K10" s="150"/>
      <c r="L10" s="87"/>
    </row>
    <row r="11" spans="1:13" ht="26.25" customHeight="1" x14ac:dyDescent="0.25">
      <c r="A11" s="43" t="s">
        <v>2</v>
      </c>
      <c r="B11" s="24">
        <v>5</v>
      </c>
      <c r="C11" s="23">
        <v>7666020</v>
      </c>
      <c r="D11" s="27">
        <v>7286423</v>
      </c>
      <c r="F11" s="148"/>
      <c r="G11" s="149"/>
      <c r="H11" s="148"/>
      <c r="I11" s="146"/>
      <c r="J11" s="150"/>
      <c r="K11" s="150"/>
      <c r="L11" s="87"/>
      <c r="M11" s="87"/>
    </row>
    <row r="12" spans="1:13" ht="26.25" customHeight="1" x14ac:dyDescent="0.25">
      <c r="A12" s="43" t="s">
        <v>3</v>
      </c>
      <c r="B12" s="24">
        <v>6</v>
      </c>
      <c r="C12" s="23">
        <v>5279900</v>
      </c>
      <c r="D12" s="27">
        <v>4544588</v>
      </c>
      <c r="F12" s="148"/>
      <c r="G12" s="149"/>
      <c r="H12" s="148"/>
      <c r="I12" s="146"/>
      <c r="J12" s="150"/>
      <c r="K12" s="150"/>
    </row>
    <row r="13" spans="1:13" ht="26.25" customHeight="1" x14ac:dyDescent="0.25">
      <c r="A13" s="43" t="s">
        <v>4</v>
      </c>
      <c r="B13" s="24"/>
      <c r="C13" s="23">
        <v>160151</v>
      </c>
      <c r="D13" s="27">
        <v>71698</v>
      </c>
      <c r="F13" s="148"/>
      <c r="G13" s="149"/>
      <c r="H13" s="148"/>
      <c r="I13" s="146"/>
      <c r="J13" s="150"/>
      <c r="K13" s="150"/>
      <c r="L13" s="87"/>
    </row>
    <row r="14" spans="1:13" ht="26.25" customHeight="1" x14ac:dyDescent="0.25">
      <c r="A14" s="43"/>
      <c r="B14" s="24">
        <v>7</v>
      </c>
      <c r="C14" s="23">
        <v>4129901</v>
      </c>
      <c r="D14" s="27">
        <v>2763210</v>
      </c>
      <c r="F14" s="148"/>
      <c r="G14" s="149"/>
      <c r="H14" s="148"/>
      <c r="I14" s="146"/>
      <c r="J14" s="150"/>
      <c r="K14" s="150"/>
      <c r="L14" s="87"/>
    </row>
    <row r="15" spans="1:13" ht="26.25" customHeight="1" x14ac:dyDescent="0.25">
      <c r="A15" s="43" t="s">
        <v>56</v>
      </c>
      <c r="B15" s="24">
        <v>12</v>
      </c>
      <c r="C15" s="115" t="s">
        <v>49</v>
      </c>
      <c r="D15" s="27">
        <v>365610</v>
      </c>
      <c r="F15" s="148"/>
      <c r="G15" s="149"/>
      <c r="H15" s="151"/>
      <c r="I15" s="146"/>
      <c r="J15" s="150"/>
      <c r="K15" s="150"/>
      <c r="L15" s="87"/>
    </row>
    <row r="16" spans="1:13" ht="26.25" customHeight="1" x14ac:dyDescent="0.25">
      <c r="A16" s="43" t="s">
        <v>103</v>
      </c>
      <c r="B16" s="24"/>
      <c r="C16" s="23">
        <v>63890</v>
      </c>
      <c r="D16" s="27">
        <v>60761</v>
      </c>
      <c r="F16" s="148"/>
      <c r="G16" s="149"/>
      <c r="H16" s="148"/>
      <c r="I16" s="146"/>
      <c r="J16" s="150"/>
      <c r="K16" s="150"/>
      <c r="L16" s="87"/>
    </row>
    <row r="17" spans="1:12" ht="26.25" customHeight="1" x14ac:dyDescent="0.25">
      <c r="A17" s="43" t="s">
        <v>70</v>
      </c>
      <c r="B17" s="24">
        <v>14</v>
      </c>
      <c r="C17" s="23">
        <v>2480927</v>
      </c>
      <c r="D17" s="27">
        <v>2456151</v>
      </c>
      <c r="F17" s="148"/>
      <c r="G17" s="149"/>
      <c r="H17" s="148"/>
      <c r="I17" s="146"/>
      <c r="J17" s="150"/>
      <c r="K17" s="150"/>
      <c r="L17" s="87"/>
    </row>
    <row r="18" spans="1:12" ht="26.25" customHeight="1" x14ac:dyDescent="0.25">
      <c r="A18" s="43" t="s">
        <v>57</v>
      </c>
      <c r="B18" s="24">
        <v>8</v>
      </c>
      <c r="C18" s="23">
        <v>8970275</v>
      </c>
      <c r="D18" s="27">
        <v>5908513</v>
      </c>
      <c r="F18" s="148"/>
      <c r="G18" s="149"/>
      <c r="H18" s="148"/>
      <c r="I18" s="146"/>
      <c r="J18" s="150"/>
      <c r="K18" s="150"/>
      <c r="L18" s="87"/>
    </row>
    <row r="19" spans="1:12" ht="26.25" customHeight="1" thickBot="1" x14ac:dyDescent="0.3">
      <c r="A19" s="44" t="s">
        <v>58</v>
      </c>
      <c r="B19" s="96"/>
      <c r="C19" s="39">
        <v>47875</v>
      </c>
      <c r="D19" s="25">
        <v>48165</v>
      </c>
      <c r="F19" s="148"/>
      <c r="G19" s="149"/>
      <c r="H19" s="148"/>
      <c r="I19" s="146"/>
      <c r="J19" s="150"/>
      <c r="K19" s="150"/>
      <c r="L19" s="87"/>
    </row>
    <row r="20" spans="1:12" ht="15.75" thickBot="1" x14ac:dyDescent="0.3">
      <c r="A20" s="11"/>
      <c r="B20" s="26"/>
      <c r="C20" s="25">
        <f>SUM(C10:C19)</f>
        <v>144490653</v>
      </c>
      <c r="D20" s="25">
        <f>SUM(D10:D19)</f>
        <v>144745715</v>
      </c>
      <c r="F20" s="146"/>
      <c r="G20" s="147"/>
      <c r="H20" s="146"/>
      <c r="I20" s="146"/>
      <c r="J20" s="150"/>
      <c r="K20" s="150"/>
      <c r="L20" s="87"/>
    </row>
    <row r="21" spans="1:12" x14ac:dyDescent="0.25">
      <c r="A21" s="6"/>
      <c r="C21" s="28"/>
      <c r="D21" s="23"/>
      <c r="J21" s="150"/>
      <c r="K21" s="150"/>
      <c r="L21" s="87"/>
    </row>
    <row r="22" spans="1:12" ht="14.25" customHeight="1" x14ac:dyDescent="0.25">
      <c r="A22" s="36" t="s">
        <v>59</v>
      </c>
      <c r="B22" s="28"/>
      <c r="C22" s="27"/>
      <c r="D22" s="27"/>
      <c r="F22" s="146"/>
      <c r="G22" s="147"/>
      <c r="H22" s="146"/>
      <c r="I22" s="146"/>
      <c r="J22" s="150"/>
      <c r="K22" s="150"/>
      <c r="L22" s="87"/>
    </row>
    <row r="23" spans="1:12" x14ac:dyDescent="0.25">
      <c r="A23" s="43" t="s">
        <v>57</v>
      </c>
      <c r="B23" s="24">
        <v>8</v>
      </c>
      <c r="C23" s="23">
        <v>67764889</v>
      </c>
      <c r="D23" s="27">
        <v>63833545</v>
      </c>
      <c r="F23" s="148"/>
      <c r="G23" s="149"/>
      <c r="H23" s="148"/>
      <c r="I23" s="146"/>
      <c r="J23" s="150"/>
      <c r="K23" s="150"/>
      <c r="L23" s="87"/>
    </row>
    <row r="24" spans="1:12" x14ac:dyDescent="0.25">
      <c r="A24" s="43" t="s">
        <v>60</v>
      </c>
      <c r="B24" s="24">
        <v>9</v>
      </c>
      <c r="C24" s="23">
        <v>5779913</v>
      </c>
      <c r="D24" s="27">
        <v>5871393</v>
      </c>
      <c r="F24" s="148"/>
      <c r="G24" s="149"/>
      <c r="H24" s="148"/>
      <c r="I24" s="146"/>
      <c r="J24" s="150"/>
      <c r="K24" s="150"/>
      <c r="L24" s="87"/>
    </row>
    <row r="25" spans="1:12" ht="24" x14ac:dyDescent="0.25">
      <c r="A25" s="43" t="s">
        <v>5</v>
      </c>
      <c r="B25" s="24">
        <v>10</v>
      </c>
      <c r="C25" s="23">
        <v>14374191</v>
      </c>
      <c r="D25" s="27">
        <v>14999778</v>
      </c>
      <c r="F25" s="148"/>
      <c r="G25" s="149"/>
      <c r="H25" s="148"/>
      <c r="I25" s="146"/>
      <c r="J25" s="150"/>
      <c r="K25" s="150"/>
      <c r="L25" s="87"/>
    </row>
    <row r="26" spans="1:12" x14ac:dyDescent="0.25">
      <c r="A26" s="43" t="s">
        <v>6</v>
      </c>
      <c r="B26" s="24">
        <v>11</v>
      </c>
      <c r="C26" s="23">
        <v>4122541</v>
      </c>
      <c r="D26" s="27">
        <v>3954650</v>
      </c>
      <c r="F26" s="148"/>
      <c r="G26" s="149"/>
      <c r="H26" s="148"/>
      <c r="I26" s="146"/>
      <c r="J26" s="150"/>
      <c r="K26" s="150"/>
      <c r="L26" s="87"/>
    </row>
    <row r="27" spans="1:12" x14ac:dyDescent="0.25">
      <c r="A27" s="43" t="s">
        <v>97</v>
      </c>
      <c r="B27" s="24"/>
      <c r="C27" s="23">
        <v>2034165</v>
      </c>
      <c r="D27" s="27" t="s">
        <v>69</v>
      </c>
      <c r="F27" s="148"/>
      <c r="G27" s="149"/>
      <c r="H27" s="148"/>
      <c r="I27" s="146"/>
      <c r="J27" s="150"/>
      <c r="K27" s="150"/>
      <c r="L27" s="87"/>
    </row>
    <row r="28" spans="1:12" x14ac:dyDescent="0.25">
      <c r="A28" s="43" t="s">
        <v>7</v>
      </c>
      <c r="B28" s="24">
        <v>12</v>
      </c>
      <c r="C28" s="23">
        <v>6850376</v>
      </c>
      <c r="D28" s="27">
        <v>4943241</v>
      </c>
      <c r="F28" s="148"/>
      <c r="G28" s="149"/>
      <c r="H28" s="148"/>
      <c r="I28" s="146"/>
      <c r="J28" s="150"/>
      <c r="K28" s="150"/>
      <c r="L28" s="87"/>
    </row>
    <row r="29" spans="1:12" x14ac:dyDescent="0.25">
      <c r="A29" s="43" t="s">
        <v>61</v>
      </c>
      <c r="B29" s="24">
        <v>13</v>
      </c>
      <c r="C29" s="23">
        <v>124364</v>
      </c>
      <c r="D29" s="27">
        <v>2456199</v>
      </c>
      <c r="F29" s="148"/>
      <c r="G29" s="149"/>
      <c r="H29" s="148"/>
      <c r="I29" s="146"/>
      <c r="J29" s="150"/>
      <c r="K29" s="150"/>
      <c r="L29" s="87"/>
    </row>
    <row r="30" spans="1:12" ht="15.75" thickBot="1" x14ac:dyDescent="0.3">
      <c r="A30" s="44" t="s">
        <v>8</v>
      </c>
      <c r="B30" s="96">
        <v>14</v>
      </c>
      <c r="C30" s="39">
        <v>3237454</v>
      </c>
      <c r="D30" s="25">
        <v>5354725</v>
      </c>
      <c r="F30" s="148"/>
      <c r="G30" s="149"/>
      <c r="H30" s="148"/>
      <c r="I30" s="146"/>
      <c r="J30" s="150"/>
      <c r="K30" s="150"/>
      <c r="L30" s="87"/>
    </row>
    <row r="31" spans="1:12" x14ac:dyDescent="0.25">
      <c r="A31" s="6"/>
      <c r="B31" s="48"/>
      <c r="C31" s="48">
        <f>SUM(C23:C30)</f>
        <v>104287893</v>
      </c>
      <c r="D31" s="29">
        <f>SUM(D23:D30)</f>
        <v>101413531</v>
      </c>
      <c r="F31" s="146"/>
      <c r="G31" s="147"/>
      <c r="H31" s="146"/>
      <c r="I31" s="146"/>
      <c r="J31" s="150"/>
      <c r="K31" s="150"/>
      <c r="L31" s="87"/>
    </row>
    <row r="32" spans="1:12" ht="15.75" thickBot="1" x14ac:dyDescent="0.3">
      <c r="A32" s="70" t="s">
        <v>9</v>
      </c>
      <c r="B32" s="121"/>
      <c r="C32" s="122">
        <f>C31+C20</f>
        <v>248778546</v>
      </c>
      <c r="D32" s="73">
        <f>D31+D20</f>
        <v>246159246</v>
      </c>
      <c r="F32" s="146"/>
      <c r="G32" s="147"/>
      <c r="H32" s="146"/>
      <c r="I32" s="146"/>
      <c r="J32" s="150"/>
      <c r="K32" s="150"/>
      <c r="L32" s="87"/>
    </row>
    <row r="33" spans="1:12" x14ac:dyDescent="0.25">
      <c r="A33" s="36"/>
      <c r="B33" s="24"/>
      <c r="C33" s="37"/>
      <c r="D33" s="29"/>
      <c r="F33" s="148"/>
      <c r="G33" s="149"/>
      <c r="H33" s="148"/>
      <c r="I33" s="148"/>
      <c r="J33" s="150"/>
      <c r="K33" s="150"/>
      <c r="L33" s="87"/>
    </row>
    <row r="34" spans="1:12" x14ac:dyDescent="0.25">
      <c r="A34" s="4" t="s">
        <v>10</v>
      </c>
      <c r="B34" s="24"/>
      <c r="C34" s="28"/>
      <c r="D34" s="23"/>
      <c r="F34" s="146"/>
      <c r="G34" s="149"/>
      <c r="H34" s="148"/>
      <c r="I34" s="148"/>
      <c r="J34" s="150"/>
      <c r="K34" s="150"/>
      <c r="L34" s="87"/>
    </row>
    <row r="35" spans="1:12" x14ac:dyDescent="0.25">
      <c r="A35" s="23" t="s">
        <v>11</v>
      </c>
      <c r="B35" s="24"/>
      <c r="C35" s="23"/>
      <c r="D35" s="23"/>
      <c r="F35" s="148"/>
      <c r="G35" s="149"/>
      <c r="H35" s="148"/>
      <c r="I35" s="148"/>
      <c r="J35" s="150"/>
      <c r="K35" s="150"/>
      <c r="L35" s="87"/>
    </row>
    <row r="36" spans="1:12" x14ac:dyDescent="0.25">
      <c r="A36" s="23" t="s">
        <v>12</v>
      </c>
      <c r="B36" s="24">
        <v>15</v>
      </c>
      <c r="C36" s="23">
        <v>80000</v>
      </c>
      <c r="D36" s="27">
        <v>80000</v>
      </c>
      <c r="F36" s="148"/>
      <c r="G36" s="149"/>
      <c r="H36" s="148"/>
      <c r="I36" s="146"/>
      <c r="J36" s="150"/>
      <c r="K36" s="150"/>
      <c r="L36" s="87"/>
    </row>
    <row r="37" spans="1:12" ht="24.75" thickBot="1" x14ac:dyDescent="0.3">
      <c r="A37" s="39" t="s">
        <v>62</v>
      </c>
      <c r="B37" s="96"/>
      <c r="C37" s="39">
        <v>151725053</v>
      </c>
      <c r="D37" s="25">
        <v>142297380</v>
      </c>
      <c r="E37" s="15"/>
      <c r="F37" s="148"/>
      <c r="G37" s="149"/>
      <c r="H37" s="148"/>
      <c r="I37" s="146"/>
      <c r="J37" s="150"/>
      <c r="K37" s="150"/>
      <c r="L37" s="87"/>
    </row>
    <row r="38" spans="1:12" ht="15.75" thickBot="1" x14ac:dyDescent="0.3">
      <c r="A38" s="7"/>
      <c r="B38" s="28"/>
      <c r="C38" s="26">
        <f>SUM(C36:C37)</f>
        <v>151805053</v>
      </c>
      <c r="D38" s="25">
        <f>SUM(D36:D37)</f>
        <v>142377380</v>
      </c>
      <c r="F38" s="146"/>
      <c r="G38" s="147"/>
      <c r="H38" s="146"/>
      <c r="I38" s="146"/>
      <c r="J38" s="150"/>
      <c r="K38" s="150"/>
      <c r="L38" s="87"/>
    </row>
    <row r="39" spans="1:12" x14ac:dyDescent="0.25">
      <c r="A39" s="9"/>
      <c r="B39" s="116"/>
      <c r="C39" s="28"/>
      <c r="D39" s="23"/>
      <c r="F39" s="148"/>
      <c r="G39" s="149"/>
      <c r="H39" s="148"/>
      <c r="I39" s="148"/>
      <c r="J39" s="150"/>
      <c r="K39" s="150"/>
      <c r="L39" s="87"/>
    </row>
    <row r="40" spans="1:12" x14ac:dyDescent="0.25">
      <c r="A40" s="27" t="s">
        <v>13</v>
      </c>
      <c r="B40" s="24"/>
      <c r="C40" s="23"/>
      <c r="D40" s="23"/>
      <c r="F40" s="146"/>
      <c r="G40" s="149"/>
      <c r="H40" s="148"/>
      <c r="I40" s="148"/>
      <c r="J40" s="150"/>
      <c r="K40" s="150"/>
      <c r="L40" s="87"/>
    </row>
    <row r="41" spans="1:12" x14ac:dyDescent="0.25">
      <c r="A41" s="23" t="s">
        <v>63</v>
      </c>
      <c r="B41" s="24">
        <v>16</v>
      </c>
      <c r="C41" s="23">
        <v>44753540</v>
      </c>
      <c r="D41" s="27" t="s">
        <v>69</v>
      </c>
      <c r="F41" s="148"/>
      <c r="G41" s="149"/>
      <c r="H41" s="148"/>
      <c r="I41" s="146"/>
      <c r="J41" s="150"/>
      <c r="K41" s="150"/>
      <c r="L41" s="87"/>
    </row>
    <row r="42" spans="1:12" ht="24" x14ac:dyDescent="0.25">
      <c r="A42" s="23" t="s">
        <v>14</v>
      </c>
      <c r="B42" s="24">
        <v>17</v>
      </c>
      <c r="C42" s="23">
        <v>5425866</v>
      </c>
      <c r="D42" s="27">
        <v>5229971</v>
      </c>
      <c r="F42" s="148"/>
      <c r="G42" s="149"/>
      <c r="H42" s="148"/>
      <c r="I42" s="146"/>
      <c r="J42" s="150"/>
      <c r="K42" s="150"/>
      <c r="L42" s="87"/>
    </row>
    <row r="43" spans="1:12" ht="24" x14ac:dyDescent="0.25">
      <c r="A43" s="23" t="s">
        <v>64</v>
      </c>
      <c r="B43" s="24">
        <v>18</v>
      </c>
      <c r="C43" s="23">
        <v>16460152</v>
      </c>
      <c r="D43" s="27">
        <v>16020221</v>
      </c>
      <c r="F43" s="148"/>
      <c r="G43" s="149"/>
      <c r="H43" s="148"/>
      <c r="I43" s="146"/>
      <c r="J43" s="150"/>
      <c r="K43" s="150"/>
      <c r="L43" s="87"/>
    </row>
    <row r="44" spans="1:12" ht="15.75" thickBot="1" x14ac:dyDescent="0.3">
      <c r="A44" s="39" t="s">
        <v>15</v>
      </c>
      <c r="B44" s="96">
        <v>19</v>
      </c>
      <c r="C44" s="39">
        <v>1645278</v>
      </c>
      <c r="D44" s="25">
        <v>1616428</v>
      </c>
      <c r="F44" s="148"/>
      <c r="G44" s="149"/>
      <c r="H44" s="148"/>
      <c r="I44" s="146"/>
      <c r="J44" s="150"/>
      <c r="K44" s="150"/>
      <c r="L44" s="87"/>
    </row>
    <row r="45" spans="1:12" ht="15.75" thickBot="1" x14ac:dyDescent="0.3">
      <c r="A45" s="7"/>
      <c r="B45" s="26"/>
      <c r="C45" s="26">
        <f>SUM(C41:C44)</f>
        <v>68284836</v>
      </c>
      <c r="D45" s="25">
        <f>SUM(D41:D44)</f>
        <v>22866620</v>
      </c>
      <c r="F45" s="146"/>
      <c r="G45" s="147"/>
      <c r="H45" s="146"/>
      <c r="I45" s="146"/>
      <c r="J45" s="150"/>
      <c r="K45" s="150"/>
      <c r="L45" s="87"/>
    </row>
    <row r="46" spans="1:12" x14ac:dyDescent="0.25">
      <c r="A46" s="4"/>
      <c r="B46" s="24"/>
      <c r="C46" s="28"/>
      <c r="D46" s="23"/>
      <c r="F46" s="148"/>
      <c r="G46" s="149"/>
      <c r="H46" s="148"/>
      <c r="I46" s="148"/>
      <c r="J46" s="150"/>
      <c r="K46" s="150"/>
      <c r="L46" s="87"/>
    </row>
    <row r="47" spans="1:12" x14ac:dyDescent="0.25">
      <c r="A47" s="27" t="s">
        <v>65</v>
      </c>
      <c r="B47" s="24"/>
      <c r="C47" s="23"/>
      <c r="D47" s="23"/>
      <c r="F47" s="146"/>
      <c r="G47" s="149"/>
      <c r="H47" s="148"/>
      <c r="I47" s="148"/>
      <c r="J47" s="150"/>
      <c r="K47" s="150"/>
      <c r="L47" s="87"/>
    </row>
    <row r="48" spans="1:12" x14ac:dyDescent="0.25">
      <c r="A48" s="23" t="s">
        <v>63</v>
      </c>
      <c r="B48" s="24">
        <v>16</v>
      </c>
      <c r="C48" s="23">
        <v>7791437</v>
      </c>
      <c r="D48" s="27">
        <v>53785823</v>
      </c>
      <c r="F48" s="148"/>
      <c r="G48" s="149"/>
      <c r="H48" s="148"/>
      <c r="I48" s="146"/>
      <c r="J48" s="150"/>
      <c r="K48" s="150"/>
      <c r="L48" s="87"/>
    </row>
    <row r="49" spans="1:12" ht="24" x14ac:dyDescent="0.25">
      <c r="A49" s="23" t="s">
        <v>16</v>
      </c>
      <c r="B49" s="24">
        <v>20</v>
      </c>
      <c r="C49" s="23">
        <v>3361720</v>
      </c>
      <c r="D49" s="27">
        <v>3910711</v>
      </c>
      <c r="F49" s="148"/>
      <c r="G49" s="149"/>
      <c r="H49" s="148"/>
      <c r="I49" s="146"/>
      <c r="J49" s="150"/>
      <c r="K49" s="150"/>
      <c r="L49" s="87"/>
    </row>
    <row r="50" spans="1:12" ht="24" x14ac:dyDescent="0.25">
      <c r="A50" s="23" t="s">
        <v>98</v>
      </c>
      <c r="B50" s="24">
        <v>21</v>
      </c>
      <c r="C50" s="23">
        <v>1687094</v>
      </c>
      <c r="D50" s="27">
        <v>9129946</v>
      </c>
      <c r="F50" s="148"/>
      <c r="G50" s="149"/>
      <c r="H50" s="148"/>
      <c r="I50" s="146"/>
      <c r="J50" s="150"/>
      <c r="K50" s="150"/>
      <c r="L50" s="87"/>
    </row>
    <row r="51" spans="1:12" x14ac:dyDescent="0.25">
      <c r="A51" s="23" t="s">
        <v>112</v>
      </c>
      <c r="B51" s="24">
        <v>22</v>
      </c>
      <c r="C51" s="23" t="s">
        <v>49</v>
      </c>
      <c r="D51" s="27">
        <v>2718604</v>
      </c>
      <c r="F51" s="148"/>
      <c r="G51" s="149"/>
      <c r="H51" s="148"/>
      <c r="I51" s="146"/>
      <c r="J51" s="150"/>
      <c r="K51" s="150"/>
      <c r="L51" s="87"/>
    </row>
    <row r="52" spans="1:12" x14ac:dyDescent="0.25">
      <c r="A52" s="23" t="s">
        <v>17</v>
      </c>
      <c r="B52" s="24">
        <v>23</v>
      </c>
      <c r="C52" s="23">
        <v>5347455</v>
      </c>
      <c r="D52" s="27">
        <v>411090</v>
      </c>
      <c r="F52" s="148"/>
      <c r="G52" s="149"/>
      <c r="H52" s="148"/>
      <c r="I52" s="146"/>
      <c r="J52" s="150"/>
      <c r="K52" s="150"/>
      <c r="L52" s="87"/>
    </row>
    <row r="53" spans="1:12" s="66" customFormat="1" ht="36" x14ac:dyDescent="0.25">
      <c r="A53" s="118" t="s">
        <v>18</v>
      </c>
      <c r="B53" s="119">
        <v>24</v>
      </c>
      <c r="C53" s="118">
        <v>10500951</v>
      </c>
      <c r="D53" s="106">
        <v>10959072</v>
      </c>
      <c r="F53" s="148"/>
      <c r="G53" s="149"/>
      <c r="H53" s="148"/>
      <c r="I53" s="146"/>
      <c r="J53" s="150"/>
      <c r="K53" s="150"/>
      <c r="L53" s="111"/>
    </row>
    <row r="54" spans="1:12" s="66" customFormat="1" x14ac:dyDescent="0.25">
      <c r="A54" s="118"/>
      <c r="B54" s="105"/>
      <c r="C54" s="118">
        <f>SUM(C48:C53)</f>
        <v>28688657</v>
      </c>
      <c r="D54" s="118">
        <f>SUM(D48:D53)</f>
        <v>80915246</v>
      </c>
      <c r="F54" s="146"/>
      <c r="G54" s="147"/>
      <c r="H54" s="146"/>
      <c r="I54" s="146"/>
      <c r="J54" s="150"/>
      <c r="K54" s="150"/>
      <c r="L54" s="111"/>
    </row>
    <row r="55" spans="1:12" ht="15.75" thickBot="1" x14ac:dyDescent="0.3">
      <c r="A55" s="70" t="s">
        <v>19</v>
      </c>
      <c r="B55" s="121"/>
      <c r="C55" s="121">
        <f>C38+C45+C54</f>
        <v>248778546</v>
      </c>
      <c r="D55" s="73">
        <f>D38+D45+D54</f>
        <v>246159246</v>
      </c>
      <c r="F55" s="146"/>
      <c r="G55" s="147"/>
      <c r="H55" s="146"/>
      <c r="I55" s="146"/>
      <c r="J55" s="152"/>
      <c r="K55" s="152"/>
      <c r="L55" s="87"/>
    </row>
    <row r="56" spans="1:12" ht="24" x14ac:dyDescent="0.25">
      <c r="A56" s="120" t="s">
        <v>20</v>
      </c>
      <c r="B56" s="119">
        <v>15</v>
      </c>
      <c r="C56" s="108">
        <f>ROUND((C32-C13-(C45+C54))/80000,0)</f>
        <v>1896</v>
      </c>
      <c r="D56" s="108">
        <f>ROUND((D32-D13-(D45+D54))/80000,0)</f>
        <v>1779</v>
      </c>
      <c r="F56" s="148"/>
      <c r="G56" s="149"/>
      <c r="H56" s="148"/>
      <c r="I56" s="153"/>
      <c r="J56" s="152"/>
      <c r="K56" s="152"/>
      <c r="L56" s="87"/>
    </row>
    <row r="57" spans="1:12" x14ac:dyDescent="0.25">
      <c r="A57" s="12"/>
      <c r="C57" s="64">
        <f>C32-C55</f>
        <v>0</v>
      </c>
      <c r="D57" s="64">
        <f>D32-D55</f>
        <v>0</v>
      </c>
      <c r="F57" s="148"/>
      <c r="G57" s="149"/>
      <c r="H57" s="154"/>
      <c r="I57" s="146"/>
      <c r="L57" s="87"/>
    </row>
    <row r="58" spans="1:12" ht="36" customHeight="1" x14ac:dyDescent="0.25">
      <c r="A58" s="138" t="s">
        <v>124</v>
      </c>
      <c r="B58" s="140" t="s">
        <v>105</v>
      </c>
      <c r="D58" s="140" t="s">
        <v>131</v>
      </c>
      <c r="F58" s="155"/>
      <c r="G58" s="155"/>
      <c r="H58" s="155"/>
      <c r="L58" s="87"/>
    </row>
    <row r="59" spans="1:12" ht="36" customHeight="1" x14ac:dyDescent="0.25">
      <c r="A59" s="138" t="s">
        <v>125</v>
      </c>
      <c r="B59" s="140" t="s">
        <v>126</v>
      </c>
      <c r="D59" s="140" t="s">
        <v>48</v>
      </c>
      <c r="F59" s="155"/>
      <c r="G59" s="155"/>
      <c r="H59" s="155"/>
    </row>
    <row r="60" spans="1:12" ht="24.75" customHeight="1" thickBot="1" x14ac:dyDescent="0.3">
      <c r="A60" s="139" t="s">
        <v>99</v>
      </c>
      <c r="B60" s="142" t="s">
        <v>127</v>
      </c>
      <c r="D60" s="141" t="s">
        <v>130</v>
      </c>
      <c r="F60" s="155"/>
      <c r="G60" s="155"/>
      <c r="H60" s="155"/>
    </row>
    <row r="61" spans="1:12" ht="78" customHeight="1" x14ac:dyDescent="0.25">
      <c r="A61" s="77"/>
      <c r="B61" s="142"/>
      <c r="C61" s="117"/>
      <c r="D61" s="77"/>
      <c r="F61" s="155"/>
      <c r="G61" s="155"/>
      <c r="H61" s="155"/>
    </row>
    <row r="62" spans="1:12" x14ac:dyDescent="0.25">
      <c r="B62" s="88"/>
      <c r="C62"/>
      <c r="D62" s="57"/>
    </row>
    <row r="63" spans="1:12" x14ac:dyDescent="0.25">
      <c r="B63"/>
      <c r="C63"/>
      <c r="D63" s="35"/>
      <c r="F63" s="143"/>
      <c r="G63" s="111"/>
    </row>
    <row r="64" spans="1:12" x14ac:dyDescent="0.25">
      <c r="A64" s="18"/>
      <c r="B64" s="34"/>
      <c r="C64" s="16"/>
      <c r="D64" s="31"/>
      <c r="F64" s="112"/>
      <c r="G64" s="113"/>
    </row>
    <row r="65" spans="2:2" x14ac:dyDescent="0.25">
      <c r="B65"/>
    </row>
    <row r="66" spans="2:2" x14ac:dyDescent="0.25">
      <c r="B66" s="76"/>
    </row>
  </sheetData>
  <mergeCells count="5">
    <mergeCell ref="A3:D3"/>
    <mergeCell ref="A4:D4"/>
    <mergeCell ref="F3:G3"/>
    <mergeCell ref="F4:G4"/>
    <mergeCell ref="B60:B61"/>
  </mergeCells>
  <pageMargins left="0.7" right="0.7" top="0.75" bottom="0.75" header="0.3" footer="0.3"/>
  <pageSetup paperSize="9" fitToHeight="0" orientation="portrait" r:id="rId1"/>
  <rowBreaks count="1" manualBreakCount="1">
    <brk id="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view="pageBreakPreview" zoomScaleNormal="100" zoomScaleSheetLayoutView="100" workbookViewId="0">
      <selection activeCell="P30" sqref="P30"/>
    </sheetView>
  </sheetViews>
  <sheetFormatPr defaultRowHeight="15" x14ac:dyDescent="0.25"/>
  <cols>
    <col min="1" max="1" width="31.5703125" customWidth="1"/>
    <col min="2" max="2" width="12" style="14" customWidth="1"/>
    <col min="3" max="3" width="15.7109375" style="14" customWidth="1"/>
    <col min="4" max="4" width="15.140625" style="14" customWidth="1"/>
  </cols>
  <sheetData>
    <row r="1" spans="1:4" x14ac:dyDescent="0.25">
      <c r="A1" s="32" t="s">
        <v>91</v>
      </c>
      <c r="D1" s="64" t="s">
        <v>92</v>
      </c>
    </row>
    <row r="2" spans="1:4" x14ac:dyDescent="0.25">
      <c r="A2" s="53"/>
      <c r="B2" s="53"/>
      <c r="C2" s="53"/>
    </row>
    <row r="3" spans="1:4" ht="15.75" x14ac:dyDescent="0.25">
      <c r="A3" s="1" t="s">
        <v>22</v>
      </c>
    </row>
    <row r="4" spans="1:4" ht="25.5" x14ac:dyDescent="0.25">
      <c r="A4" s="52" t="str">
        <f>C6</f>
        <v>За шесть месяцев, закончившихся 30 июня 2025 года</v>
      </c>
    </row>
    <row r="5" spans="1:4" x14ac:dyDescent="0.25">
      <c r="C5" s="40"/>
      <c r="D5" s="40"/>
    </row>
    <row r="6" spans="1:4" ht="60.75" thickBot="1" x14ac:dyDescent="0.3">
      <c r="A6" s="50" t="s">
        <v>53</v>
      </c>
      <c r="B6" s="26" t="s">
        <v>55</v>
      </c>
      <c r="C6" s="128" t="s">
        <v>119</v>
      </c>
      <c r="D6" s="128" t="s">
        <v>120</v>
      </c>
    </row>
    <row r="7" spans="1:4" x14ac:dyDescent="0.25">
      <c r="A7" s="47"/>
      <c r="B7" s="48"/>
      <c r="C7" s="13"/>
      <c r="D7" s="13"/>
    </row>
    <row r="8" spans="1:4" ht="27" customHeight="1" x14ac:dyDescent="0.25">
      <c r="A8" s="42" t="s">
        <v>66</v>
      </c>
      <c r="B8" s="5">
        <v>25</v>
      </c>
      <c r="C8" s="23">
        <v>60238908</v>
      </c>
      <c r="D8" s="23">
        <v>64157428</v>
      </c>
    </row>
    <row r="9" spans="1:4" ht="24.75" thickBot="1" x14ac:dyDescent="0.3">
      <c r="A9" s="21" t="s">
        <v>23</v>
      </c>
      <c r="B9" s="8">
        <v>26</v>
      </c>
      <c r="C9" s="39">
        <v>-18411530</v>
      </c>
      <c r="D9" s="39">
        <v>-18954939</v>
      </c>
    </row>
    <row r="10" spans="1:4" x14ac:dyDescent="0.25">
      <c r="A10" s="20" t="s">
        <v>24</v>
      </c>
      <c r="B10" s="3"/>
      <c r="C10" s="27">
        <f>SUM(C8:C9)</f>
        <v>41827378</v>
      </c>
      <c r="D10" s="27">
        <f>SUM(D8:D9)</f>
        <v>45202489</v>
      </c>
    </row>
    <row r="11" spans="1:4" x14ac:dyDescent="0.25">
      <c r="A11" s="19" t="s">
        <v>50</v>
      </c>
      <c r="B11" s="5"/>
      <c r="C11" s="23"/>
      <c r="D11" s="23"/>
    </row>
    <row r="12" spans="1:4" x14ac:dyDescent="0.25">
      <c r="A12" s="19" t="s">
        <v>25</v>
      </c>
      <c r="B12" s="5">
        <v>27</v>
      </c>
      <c r="C12" s="23">
        <v>-21334869</v>
      </c>
      <c r="D12" s="23">
        <v>-21380799</v>
      </c>
    </row>
    <row r="13" spans="1:4" ht="24" x14ac:dyDescent="0.25">
      <c r="A13" s="19" t="s">
        <v>26</v>
      </c>
      <c r="B13" s="5">
        <v>28</v>
      </c>
      <c r="C13" s="23">
        <v>-4466382</v>
      </c>
      <c r="D13" s="23">
        <v>-3676452</v>
      </c>
    </row>
    <row r="14" spans="1:4" ht="15.75" thickBot="1" x14ac:dyDescent="0.3">
      <c r="A14" s="21" t="s">
        <v>52</v>
      </c>
      <c r="B14" s="8">
        <v>31</v>
      </c>
      <c r="C14" s="39">
        <v>-56948</v>
      </c>
      <c r="D14" s="39">
        <v>10082</v>
      </c>
    </row>
    <row r="15" spans="1:4" ht="15.75" thickBot="1" x14ac:dyDescent="0.3">
      <c r="A15" s="104" t="s">
        <v>67</v>
      </c>
      <c r="B15" s="3"/>
      <c r="C15" s="25">
        <f>SUM(C10:C14)</f>
        <v>15969179</v>
      </c>
      <c r="D15" s="25">
        <f>SUM(D10:D14)</f>
        <v>20155320</v>
      </c>
    </row>
    <row r="16" spans="1:4" x14ac:dyDescent="0.25">
      <c r="A16" s="41"/>
      <c r="B16" s="10"/>
      <c r="C16" s="79"/>
      <c r="D16" s="29"/>
    </row>
    <row r="17" spans="1:4" ht="22.5" customHeight="1" x14ac:dyDescent="0.25">
      <c r="A17" s="42" t="s">
        <v>27</v>
      </c>
      <c r="B17" s="5">
        <v>29</v>
      </c>
      <c r="C17" s="23">
        <v>2093138</v>
      </c>
      <c r="D17" s="23">
        <v>1149618</v>
      </c>
    </row>
    <row r="18" spans="1:4" ht="22.5" customHeight="1" x14ac:dyDescent="0.25">
      <c r="A18" s="42" t="s">
        <v>28</v>
      </c>
      <c r="B18" s="5">
        <v>30</v>
      </c>
      <c r="C18" s="23">
        <v>-2744593</v>
      </c>
      <c r="D18" s="23">
        <v>-3978645</v>
      </c>
    </row>
    <row r="19" spans="1:4" ht="22.5" customHeight="1" x14ac:dyDescent="0.25">
      <c r="A19" s="99" t="s">
        <v>68</v>
      </c>
      <c r="B19" s="100"/>
      <c r="C19" s="118">
        <v>-1077934</v>
      </c>
      <c r="D19" s="118">
        <v>106930</v>
      </c>
    </row>
    <row r="20" spans="1:4" ht="30" customHeight="1" x14ac:dyDescent="0.25">
      <c r="A20" s="20" t="s">
        <v>71</v>
      </c>
      <c r="B20" s="3"/>
      <c r="C20" s="27">
        <f>SUM(C15:C19)</f>
        <v>14239790</v>
      </c>
      <c r="D20" s="27">
        <f>SUM(D15:D19)</f>
        <v>17433223</v>
      </c>
    </row>
    <row r="21" spans="1:4" x14ac:dyDescent="0.25">
      <c r="A21" s="19" t="s">
        <v>50</v>
      </c>
      <c r="B21" s="5"/>
      <c r="C21" s="23"/>
      <c r="D21" s="23"/>
    </row>
    <row r="22" spans="1:4" ht="27.75" customHeight="1" x14ac:dyDescent="0.25">
      <c r="A22" s="99" t="s">
        <v>29</v>
      </c>
      <c r="B22" s="100">
        <v>18</v>
      </c>
      <c r="C22" s="118">
        <v>-4812117</v>
      </c>
      <c r="D22" s="118">
        <v>-5334413</v>
      </c>
    </row>
    <row r="23" spans="1:4" ht="25.5" customHeight="1" thickBot="1" x14ac:dyDescent="0.3">
      <c r="A23" s="104" t="s">
        <v>72</v>
      </c>
      <c r="B23" s="3"/>
      <c r="C23" s="25">
        <f>SUM(C20:C22)</f>
        <v>9427673</v>
      </c>
      <c r="D23" s="25">
        <f>SUM(D20:D22)</f>
        <v>12098810</v>
      </c>
    </row>
    <row r="24" spans="1:4" ht="34.5" customHeight="1" thickBot="1" x14ac:dyDescent="0.3">
      <c r="A24" s="51" t="s">
        <v>73</v>
      </c>
      <c r="B24" s="94"/>
      <c r="C24" s="74">
        <f>C23</f>
        <v>9427673</v>
      </c>
      <c r="D24" s="74">
        <f>D23</f>
        <v>12098810</v>
      </c>
    </row>
    <row r="25" spans="1:4" ht="15.75" thickTop="1" x14ac:dyDescent="0.25">
      <c r="A25" s="20" t="s">
        <v>50</v>
      </c>
      <c r="B25" s="5"/>
      <c r="C25" s="23"/>
      <c r="D25" s="23"/>
    </row>
    <row r="26" spans="1:4" ht="17.25" customHeight="1" x14ac:dyDescent="0.25">
      <c r="A26" s="20" t="s">
        <v>93</v>
      </c>
      <c r="B26" s="3"/>
      <c r="C26" s="23"/>
      <c r="D26" s="23"/>
    </row>
    <row r="27" spans="1:4" ht="39.75" customHeight="1" thickBot="1" x14ac:dyDescent="0.3">
      <c r="A27" s="21" t="s">
        <v>96</v>
      </c>
      <c r="B27" s="125">
        <v>15</v>
      </c>
      <c r="C27" s="39">
        <f>C24/80000</f>
        <v>117.8459125</v>
      </c>
      <c r="D27" s="39">
        <f>D24/80000</f>
        <v>151.23512500000001</v>
      </c>
    </row>
    <row r="28" spans="1:4" x14ac:dyDescent="0.25">
      <c r="A28" s="20"/>
      <c r="B28" s="24"/>
      <c r="C28" s="27"/>
      <c r="D28" s="23"/>
    </row>
    <row r="29" spans="1:4" ht="6" customHeight="1" x14ac:dyDescent="0.25">
      <c r="A29" s="42"/>
      <c r="B29" s="56"/>
      <c r="C29" s="109"/>
      <c r="D29" s="79"/>
    </row>
    <row r="30" spans="1:4" x14ac:dyDescent="0.25">
      <c r="A30" s="156" t="s">
        <v>124</v>
      </c>
      <c r="B30" s="157" t="s">
        <v>133</v>
      </c>
      <c r="D30" s="157" t="s">
        <v>134</v>
      </c>
    </row>
    <row r="31" spans="1:4" ht="25.5" x14ac:dyDescent="0.25">
      <c r="A31" s="156" t="s">
        <v>125</v>
      </c>
      <c r="B31" s="157" t="s">
        <v>132</v>
      </c>
      <c r="D31" s="157" t="s">
        <v>129</v>
      </c>
    </row>
    <row r="32" spans="1:4" ht="64.5" thickBot="1" x14ac:dyDescent="0.3">
      <c r="A32" s="158" t="s">
        <v>99</v>
      </c>
      <c r="B32" s="159" t="s">
        <v>127</v>
      </c>
      <c r="D32" s="159" t="s">
        <v>130</v>
      </c>
    </row>
    <row r="33" spans="2:4" x14ac:dyDescent="0.25">
      <c r="B33" s="77" t="s">
        <v>104</v>
      </c>
      <c r="C33"/>
      <c r="D33" s="57"/>
    </row>
    <row r="34" spans="2:4" x14ac:dyDescent="0.25">
      <c r="B34" s="33"/>
      <c r="C34"/>
      <c r="D34" s="35"/>
    </row>
    <row r="35" spans="2:4" x14ac:dyDescent="0.25">
      <c r="B35" s="92"/>
    </row>
  </sheetData>
  <pageMargins left="0.7" right="0.7" top="0.75" bottom="0.75" header="0.3" footer="0.3"/>
  <pageSetup paperSize="9" fitToHeight="0" orientation="portrait" r:id="rId1"/>
  <rowBreaks count="1" manualBreakCount="1">
    <brk id="3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6"/>
  <sheetViews>
    <sheetView view="pageBreakPreview" topLeftCell="A10" zoomScaleNormal="100" zoomScaleSheetLayoutView="100" workbookViewId="0">
      <selection activeCell="G1" sqref="G1:P1048576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4" customWidth="1"/>
    <col min="6" max="6" width="13.140625" bestFit="1" customWidth="1"/>
    <col min="7" max="7" width="19.5703125" style="143" customWidth="1"/>
    <col min="8" max="8" width="24.7109375" style="143" customWidth="1"/>
    <col min="9" max="9" width="9.140625" style="143" customWidth="1"/>
    <col min="10" max="11" width="15.7109375" style="143" bestFit="1" customWidth="1"/>
    <col min="12" max="12" width="15.140625" style="143" bestFit="1" customWidth="1"/>
    <col min="13" max="16" width="9.140625" style="143"/>
  </cols>
  <sheetData>
    <row r="1" spans="1:22" x14ac:dyDescent="0.25">
      <c r="A1" s="32" t="s">
        <v>91</v>
      </c>
      <c r="E1" s="64" t="s">
        <v>92</v>
      </c>
    </row>
    <row r="2" spans="1:22" x14ac:dyDescent="0.25">
      <c r="A2" s="32"/>
    </row>
    <row r="3" spans="1:22" ht="15.75" x14ac:dyDescent="0.25">
      <c r="A3" s="1" t="s">
        <v>46</v>
      </c>
    </row>
    <row r="4" spans="1:22" x14ac:dyDescent="0.25">
      <c r="A4" s="2" t="str">
        <f>'2'!A4</f>
        <v>За шесть месяцев, закончившихся 30 июня 2025 года</v>
      </c>
    </row>
    <row r="6" spans="1:22" ht="32.25" customHeight="1" thickBot="1" x14ac:dyDescent="0.3">
      <c r="A6" s="50" t="s">
        <v>53</v>
      </c>
      <c r="B6" s="38"/>
      <c r="C6" s="58" t="s">
        <v>12</v>
      </c>
      <c r="D6" s="58" t="s">
        <v>74</v>
      </c>
      <c r="E6" s="58" t="s">
        <v>30</v>
      </c>
      <c r="G6" s="91"/>
      <c r="H6" s="48"/>
      <c r="I6" s="79"/>
      <c r="J6" s="79"/>
      <c r="K6" s="79"/>
      <c r="L6" s="167"/>
      <c r="M6" s="168"/>
      <c r="N6" s="168"/>
      <c r="O6" s="168"/>
      <c r="P6" s="168"/>
      <c r="Q6" s="54"/>
      <c r="R6" s="54"/>
      <c r="S6" s="54"/>
      <c r="T6" s="54"/>
      <c r="U6" s="54"/>
      <c r="V6" s="54"/>
    </row>
    <row r="7" spans="1:22" x14ac:dyDescent="0.25">
      <c r="A7" s="36" t="s">
        <v>50</v>
      </c>
      <c r="B7" s="5"/>
      <c r="C7" s="43"/>
      <c r="D7" s="43"/>
      <c r="E7" s="43"/>
      <c r="G7" s="29"/>
      <c r="H7" s="56"/>
      <c r="I7" s="78"/>
      <c r="J7" s="78"/>
      <c r="K7" s="78"/>
      <c r="L7" s="148"/>
      <c r="M7" s="168"/>
      <c r="N7" s="168"/>
      <c r="O7" s="168"/>
      <c r="P7" s="168"/>
      <c r="Q7" s="54"/>
      <c r="R7" s="54"/>
      <c r="S7" s="54"/>
      <c r="T7" s="54"/>
      <c r="U7" s="54"/>
      <c r="V7" s="54"/>
    </row>
    <row r="8" spans="1:22" ht="21.75" customHeight="1" thickBot="1" x14ac:dyDescent="0.3">
      <c r="A8" s="11" t="s">
        <v>106</v>
      </c>
      <c r="B8" s="38"/>
      <c r="C8" s="59">
        <v>80000</v>
      </c>
      <c r="D8" s="39">
        <v>130180568</v>
      </c>
      <c r="E8" s="84">
        <v>130260568</v>
      </c>
      <c r="G8" s="29"/>
      <c r="H8" s="48"/>
      <c r="I8" s="67"/>
      <c r="J8" s="78"/>
      <c r="K8" s="79"/>
      <c r="L8" s="79"/>
      <c r="M8" s="79"/>
      <c r="N8" s="79"/>
      <c r="O8" s="168"/>
      <c r="P8" s="168"/>
      <c r="Q8" s="54"/>
      <c r="R8" s="54"/>
      <c r="S8" s="54"/>
      <c r="T8" s="54"/>
      <c r="U8" s="54"/>
      <c r="V8" s="54"/>
    </row>
    <row r="9" spans="1:22" ht="21.75" customHeight="1" x14ac:dyDescent="0.25">
      <c r="A9" s="27" t="s">
        <v>50</v>
      </c>
      <c r="B9" s="5"/>
      <c r="C9" s="60"/>
      <c r="D9" s="23"/>
      <c r="E9" s="23"/>
      <c r="G9" s="29"/>
      <c r="H9" s="56"/>
      <c r="I9" s="67"/>
      <c r="J9" s="78"/>
      <c r="K9" s="85"/>
      <c r="L9" s="79"/>
      <c r="M9" s="79"/>
      <c r="N9" s="79"/>
      <c r="O9" s="168"/>
      <c r="P9" s="168"/>
      <c r="Q9" s="54"/>
      <c r="R9" s="54"/>
      <c r="S9" s="54"/>
      <c r="T9" s="54"/>
      <c r="U9" s="54"/>
      <c r="V9" s="54"/>
    </row>
    <row r="10" spans="1:22" ht="21.75" customHeight="1" x14ac:dyDescent="0.25">
      <c r="A10" s="78" t="s">
        <v>75</v>
      </c>
      <c r="B10" s="5"/>
      <c r="C10" s="68" t="s">
        <v>69</v>
      </c>
      <c r="D10" s="78">
        <f>'2'!D24</f>
        <v>12098810</v>
      </c>
      <c r="E10" s="78">
        <f>D10</f>
        <v>12098810</v>
      </c>
      <c r="G10" s="78"/>
      <c r="H10" s="56"/>
      <c r="I10" s="169"/>
      <c r="J10" s="170"/>
      <c r="K10" s="171"/>
      <c r="L10" s="79"/>
      <c r="M10" s="79"/>
      <c r="N10" s="79"/>
      <c r="O10" s="168"/>
      <c r="P10" s="168"/>
      <c r="Q10" s="54"/>
      <c r="R10" s="54"/>
      <c r="S10" s="54"/>
      <c r="T10" s="54"/>
      <c r="U10" s="54"/>
      <c r="V10" s="54"/>
    </row>
    <row r="11" spans="1:22" ht="21.75" customHeight="1" thickBot="1" x14ac:dyDescent="0.3">
      <c r="A11" s="101" t="s">
        <v>76</v>
      </c>
      <c r="B11" s="71"/>
      <c r="C11" s="102" t="s">
        <v>69</v>
      </c>
      <c r="D11" s="101">
        <f>D10</f>
        <v>12098810</v>
      </c>
      <c r="E11" s="101">
        <f>D11</f>
        <v>12098810</v>
      </c>
      <c r="G11" s="78"/>
      <c r="H11" s="56"/>
      <c r="I11" s="169"/>
      <c r="J11" s="170"/>
      <c r="K11" s="171"/>
      <c r="L11" s="79"/>
      <c r="M11" s="79"/>
      <c r="N11" s="79"/>
      <c r="O11" s="168"/>
      <c r="P11" s="168"/>
      <c r="Q11" s="54"/>
      <c r="R11" s="54"/>
      <c r="S11" s="54"/>
      <c r="T11" s="54"/>
      <c r="U11" s="54"/>
      <c r="V11" s="54"/>
    </row>
    <row r="12" spans="1:22" ht="21.75" customHeight="1" thickBot="1" x14ac:dyDescent="0.3">
      <c r="A12" s="11" t="s">
        <v>121</v>
      </c>
      <c r="B12" s="8"/>
      <c r="C12" s="59">
        <v>80000</v>
      </c>
      <c r="D12" s="25">
        <f>D8+D11</f>
        <v>142279378</v>
      </c>
      <c r="E12" s="25">
        <f>E8+E11</f>
        <v>142359378</v>
      </c>
      <c r="G12" s="29"/>
      <c r="H12" s="56"/>
      <c r="I12" s="169"/>
      <c r="J12" s="170"/>
      <c r="K12" s="171"/>
      <c r="L12" s="79"/>
      <c r="M12" s="79"/>
      <c r="N12" s="79"/>
      <c r="O12" s="168"/>
      <c r="P12" s="168"/>
      <c r="Q12" s="54"/>
      <c r="R12" s="54"/>
      <c r="S12" s="54"/>
      <c r="T12" s="54"/>
      <c r="U12" s="54"/>
      <c r="V12" s="54"/>
    </row>
    <row r="13" spans="1:22" ht="21.75" customHeight="1" x14ac:dyDescent="0.25">
      <c r="A13" s="29"/>
      <c r="B13" s="5"/>
      <c r="C13" s="67"/>
      <c r="D13" s="67"/>
      <c r="E13" s="67"/>
      <c r="G13" s="29"/>
      <c r="H13" s="56"/>
      <c r="I13" s="67"/>
      <c r="J13" s="67"/>
      <c r="K13" s="86"/>
      <c r="L13" s="79"/>
      <c r="M13" s="79"/>
      <c r="N13" s="79"/>
      <c r="O13" s="168"/>
      <c r="P13" s="168"/>
      <c r="Q13" s="54"/>
      <c r="R13" s="54"/>
      <c r="S13" s="54"/>
      <c r="T13" s="54"/>
      <c r="U13" s="54"/>
      <c r="V13" s="54"/>
    </row>
    <row r="14" spans="1:22" ht="21.75" customHeight="1" thickBot="1" x14ac:dyDescent="0.3">
      <c r="A14" s="11" t="s">
        <v>114</v>
      </c>
      <c r="B14" s="95"/>
      <c r="C14" s="72">
        <v>80000</v>
      </c>
      <c r="D14" s="97">
        <f>'1'!D37</f>
        <v>142297380</v>
      </c>
      <c r="E14" s="97">
        <f>C14+D14</f>
        <v>142377380</v>
      </c>
      <c r="F14" s="15">
        <f>E14-'1'!D38</f>
        <v>0</v>
      </c>
      <c r="G14" s="29"/>
      <c r="H14" s="48"/>
      <c r="I14" s="126"/>
      <c r="J14" s="78"/>
      <c r="K14" s="85"/>
      <c r="L14" s="79"/>
      <c r="M14" s="79"/>
      <c r="N14" s="79"/>
      <c r="O14" s="168"/>
      <c r="P14" s="168"/>
      <c r="Q14" s="54"/>
      <c r="R14" s="54"/>
      <c r="S14" s="54"/>
      <c r="T14" s="54"/>
      <c r="U14" s="54"/>
      <c r="V14" s="54"/>
    </row>
    <row r="15" spans="1:22" ht="21.75" customHeight="1" x14ac:dyDescent="0.25">
      <c r="A15" s="27" t="s">
        <v>50</v>
      </c>
      <c r="B15" s="5"/>
      <c r="C15" s="60"/>
      <c r="D15" s="61"/>
      <c r="E15" s="61"/>
      <c r="G15" s="29"/>
      <c r="H15" s="56"/>
      <c r="I15" s="126"/>
      <c r="J15" s="78"/>
      <c r="K15" s="85"/>
      <c r="L15" s="79"/>
      <c r="M15" s="79"/>
      <c r="N15" s="79"/>
      <c r="O15" s="168"/>
      <c r="P15" s="168"/>
      <c r="Q15" s="54"/>
      <c r="R15" s="54"/>
      <c r="S15" s="54"/>
      <c r="T15" s="54"/>
      <c r="U15" s="54"/>
      <c r="V15" s="54"/>
    </row>
    <row r="16" spans="1:22" ht="21.75" customHeight="1" x14ac:dyDescent="0.25">
      <c r="A16" s="78" t="s">
        <v>75</v>
      </c>
      <c r="B16" s="5"/>
      <c r="C16" s="68" t="s">
        <v>69</v>
      </c>
      <c r="D16" s="69">
        <f>'2'!C23</f>
        <v>9427673</v>
      </c>
      <c r="E16" s="69">
        <f>D16</f>
        <v>9427673</v>
      </c>
      <c r="G16" s="78"/>
      <c r="H16" s="56"/>
      <c r="I16" s="126"/>
      <c r="J16" s="78"/>
      <c r="K16" s="85"/>
      <c r="L16" s="79"/>
      <c r="M16" s="79"/>
      <c r="N16" s="79"/>
      <c r="O16" s="168"/>
      <c r="P16" s="168"/>
      <c r="Q16" s="54"/>
      <c r="R16" s="54"/>
      <c r="S16" s="54"/>
      <c r="T16" s="54"/>
      <c r="U16" s="54"/>
      <c r="V16" s="54"/>
    </row>
    <row r="17" spans="1:22" ht="21.75" customHeight="1" x14ac:dyDescent="0.25">
      <c r="A17" s="129" t="s">
        <v>76</v>
      </c>
      <c r="B17" s="130"/>
      <c r="C17" s="131" t="s">
        <v>69</v>
      </c>
      <c r="D17" s="132">
        <f>D16</f>
        <v>9427673</v>
      </c>
      <c r="E17" s="132">
        <f>D17</f>
        <v>9427673</v>
      </c>
      <c r="F17" s="15"/>
      <c r="G17" s="78"/>
      <c r="H17" s="56"/>
      <c r="I17" s="126"/>
      <c r="J17" s="78"/>
      <c r="K17" s="85"/>
      <c r="L17" s="79"/>
      <c r="M17" s="79"/>
      <c r="N17" s="79"/>
      <c r="O17" s="168"/>
      <c r="P17" s="168"/>
      <c r="Q17" s="54"/>
      <c r="R17" s="54"/>
      <c r="S17" s="54"/>
      <c r="T17" s="54"/>
      <c r="U17" s="54"/>
      <c r="V17" s="54"/>
    </row>
    <row r="18" spans="1:22" ht="21.75" customHeight="1" thickBot="1" x14ac:dyDescent="0.3">
      <c r="A18" s="70" t="s">
        <v>122</v>
      </c>
      <c r="B18" s="71"/>
      <c r="C18" s="72">
        <v>80000</v>
      </c>
      <c r="D18" s="73">
        <f>D14+D17</f>
        <v>151725053</v>
      </c>
      <c r="E18" s="73">
        <f>E14+E17</f>
        <v>151805053</v>
      </c>
      <c r="F18" s="15">
        <f>E18-'1'!C38</f>
        <v>0</v>
      </c>
      <c r="G18" s="29"/>
      <c r="H18" s="48"/>
      <c r="I18" s="126"/>
      <c r="J18" s="78"/>
      <c r="K18" s="85"/>
      <c r="L18" s="79"/>
      <c r="M18" s="79"/>
      <c r="N18" s="79"/>
      <c r="O18" s="168"/>
      <c r="P18" s="168"/>
      <c r="Q18" s="54"/>
      <c r="R18" s="54"/>
      <c r="S18" s="54"/>
      <c r="T18" s="54"/>
      <c r="U18" s="54"/>
      <c r="V18" s="54"/>
    </row>
    <row r="19" spans="1:22" x14ac:dyDescent="0.25">
      <c r="D19" s="35"/>
      <c r="E19"/>
      <c r="G19" s="88"/>
      <c r="H19" s="87"/>
      <c r="I19" s="87"/>
      <c r="J19" s="87"/>
      <c r="K19" s="87"/>
      <c r="L19" s="87"/>
      <c r="M19" s="168"/>
      <c r="N19" s="168"/>
      <c r="O19" s="168"/>
      <c r="P19" s="168"/>
      <c r="Q19" s="54"/>
      <c r="R19" s="54"/>
      <c r="S19" s="54"/>
      <c r="T19" s="54"/>
      <c r="U19" s="54"/>
      <c r="V19" s="54"/>
    </row>
    <row r="20" spans="1:22" x14ac:dyDescent="0.25">
      <c r="D20" s="35"/>
      <c r="E20"/>
      <c r="G20" s="166"/>
      <c r="H20" s="166"/>
      <c r="I20" s="166"/>
      <c r="J20" s="87"/>
      <c r="K20" s="87"/>
      <c r="L20" s="87"/>
      <c r="M20" s="168"/>
      <c r="N20" s="168"/>
      <c r="O20" s="168"/>
      <c r="P20" s="168"/>
      <c r="Q20" s="54"/>
      <c r="R20" s="54"/>
      <c r="S20" s="54"/>
      <c r="T20" s="54"/>
      <c r="U20" s="54"/>
      <c r="V20" s="54"/>
    </row>
    <row r="21" spans="1:22" ht="38.25" x14ac:dyDescent="0.25">
      <c r="A21" s="156" t="s">
        <v>124</v>
      </c>
      <c r="C21" s="157" t="s">
        <v>107</v>
      </c>
      <c r="D21" s="64"/>
      <c r="E21" s="157" t="s">
        <v>131</v>
      </c>
      <c r="G21" s="166"/>
      <c r="H21" s="166"/>
      <c r="I21" s="166"/>
      <c r="J21" s="87"/>
      <c r="K21" s="87"/>
      <c r="M21" s="168"/>
      <c r="N21" s="168"/>
      <c r="O21" s="168"/>
      <c r="P21" s="168"/>
      <c r="Q21" s="54"/>
      <c r="R21" s="54"/>
      <c r="S21" s="54"/>
      <c r="T21" s="54"/>
      <c r="U21" s="54"/>
      <c r="V21" s="54"/>
    </row>
    <row r="22" spans="1:22" x14ac:dyDescent="0.25">
      <c r="A22" s="156" t="s">
        <v>125</v>
      </c>
      <c r="C22" s="157" t="s">
        <v>126</v>
      </c>
      <c r="D22" s="64"/>
      <c r="E22" s="157" t="s">
        <v>48</v>
      </c>
      <c r="G22" s="166"/>
      <c r="H22" s="166"/>
      <c r="I22" s="166"/>
      <c r="J22" s="87"/>
      <c r="K22" s="87"/>
      <c r="M22" s="168"/>
      <c r="N22" s="168"/>
      <c r="O22" s="168"/>
      <c r="P22" s="168"/>
      <c r="Q22" s="54"/>
      <c r="R22" s="54"/>
      <c r="S22" s="54"/>
      <c r="T22" s="54"/>
      <c r="U22" s="54"/>
      <c r="V22" s="54"/>
    </row>
    <row r="23" spans="1:22" ht="64.5" thickBot="1" x14ac:dyDescent="0.3">
      <c r="A23" s="158" t="s">
        <v>99</v>
      </c>
      <c r="C23" s="159" t="s">
        <v>127</v>
      </c>
      <c r="D23" s="64"/>
      <c r="E23" s="159" t="s">
        <v>130</v>
      </c>
      <c r="G23" s="166"/>
      <c r="H23" s="166"/>
      <c r="I23" s="166"/>
      <c r="J23" s="87"/>
      <c r="K23" s="87"/>
      <c r="M23" s="168"/>
      <c r="N23" s="168"/>
      <c r="O23" s="168"/>
      <c r="P23" s="168"/>
      <c r="Q23" s="54"/>
      <c r="R23" s="54"/>
      <c r="S23" s="54"/>
      <c r="T23" s="54"/>
      <c r="U23" s="54"/>
      <c r="V23" s="54"/>
    </row>
    <row r="24" spans="1:22" x14ac:dyDescent="0.25">
      <c r="C24" s="33"/>
      <c r="D24"/>
      <c r="E24" s="57"/>
      <c r="G24" s="172"/>
      <c r="I24" s="172"/>
      <c r="L24" s="168"/>
      <c r="M24" s="168"/>
      <c r="N24" s="168"/>
      <c r="O24" s="168"/>
      <c r="P24" s="168"/>
      <c r="Q24" s="54"/>
      <c r="R24" s="54"/>
      <c r="S24" s="54"/>
      <c r="T24" s="54"/>
      <c r="U24" s="54"/>
      <c r="V24" s="54"/>
    </row>
    <row r="25" spans="1:22" x14ac:dyDescent="0.25">
      <c r="C25" s="34"/>
      <c r="D25"/>
      <c r="E25" s="35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54"/>
      <c r="R25" s="54"/>
      <c r="S25" s="54"/>
      <c r="T25" s="54"/>
      <c r="U25" s="54"/>
      <c r="V25" s="54"/>
    </row>
    <row r="26" spans="1:22" x14ac:dyDescent="0.25">
      <c r="C26" s="92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1"/>
  <sheetViews>
    <sheetView tabSelected="1" view="pageBreakPreview" topLeftCell="A50" zoomScaleNormal="85" zoomScaleSheetLayoutView="100" workbookViewId="0">
      <selection activeCell="B57" sqref="B57"/>
    </sheetView>
  </sheetViews>
  <sheetFormatPr defaultColWidth="9.140625" defaultRowHeight="15" x14ac:dyDescent="0.25"/>
  <cols>
    <col min="1" max="1" width="40.7109375" customWidth="1"/>
    <col min="2" max="2" width="12.28515625" customWidth="1"/>
    <col min="3" max="4" width="15.7109375" style="46" customWidth="1"/>
    <col min="5" max="5" width="13.42578125" customWidth="1"/>
    <col min="6" max="6" width="28.42578125" style="143" customWidth="1"/>
    <col min="7" max="7" width="44.5703125" style="143" customWidth="1"/>
    <col min="8" max="8" width="20" style="87" customWidth="1"/>
    <col min="9" max="9" width="18.5703125" style="87" customWidth="1"/>
    <col min="10" max="10" width="14.28515625" style="143" bestFit="1" customWidth="1"/>
    <col min="11" max="11" width="9.140625" style="143"/>
  </cols>
  <sheetData>
    <row r="1" spans="1:12" x14ac:dyDescent="0.25">
      <c r="A1" s="32" t="s">
        <v>91</v>
      </c>
      <c r="D1" s="46" t="s">
        <v>92</v>
      </c>
    </row>
    <row r="2" spans="1:12" x14ac:dyDescent="0.25">
      <c r="A2" s="32"/>
    </row>
    <row r="3" spans="1:12" ht="15.75" x14ac:dyDescent="0.25">
      <c r="A3" s="1" t="s">
        <v>47</v>
      </c>
    </row>
    <row r="4" spans="1:12" x14ac:dyDescent="0.25">
      <c r="A4" s="2" t="str">
        <f>'2'!A4</f>
        <v>За шесть месяцев, закончившихся 30 июня 2025 года</v>
      </c>
    </row>
    <row r="5" spans="1:12" x14ac:dyDescent="0.25">
      <c r="F5" s="160"/>
      <c r="G5" s="161"/>
      <c r="H5" s="86"/>
      <c r="I5" s="86"/>
    </row>
    <row r="6" spans="1:12" ht="56.25" customHeight="1" thickBot="1" x14ac:dyDescent="0.3">
      <c r="A6" s="50" t="s">
        <v>53</v>
      </c>
      <c r="B6" s="38" t="s">
        <v>21</v>
      </c>
      <c r="C6" s="55" t="str">
        <f>'2'!C6</f>
        <v>За шесть месяцев, закончившихся 30 июня 2025 года</v>
      </c>
      <c r="D6" s="55" t="str">
        <f>'2'!D6</f>
        <v>За шесть месяцев, закончившихся 30 июня 2024 года</v>
      </c>
      <c r="F6" s="160"/>
      <c r="G6" s="161"/>
      <c r="H6" s="86"/>
      <c r="I6" s="86"/>
      <c r="J6" s="162"/>
    </row>
    <row r="7" spans="1:12" x14ac:dyDescent="0.25">
      <c r="A7" s="6"/>
      <c r="B7" s="3"/>
      <c r="C7" s="17"/>
      <c r="D7" s="65"/>
      <c r="F7" s="148"/>
      <c r="G7" s="149"/>
      <c r="H7" s="78"/>
      <c r="I7" s="78"/>
      <c r="J7" s="162"/>
    </row>
    <row r="8" spans="1:12" ht="26.25" customHeight="1" x14ac:dyDescent="0.25">
      <c r="A8" s="36" t="s">
        <v>77</v>
      </c>
      <c r="B8" s="80"/>
      <c r="C8" s="43"/>
      <c r="D8" s="43"/>
      <c r="F8" s="146"/>
      <c r="G8" s="147"/>
      <c r="H8" s="29"/>
      <c r="I8" s="29"/>
      <c r="J8" s="29"/>
    </row>
    <row r="9" spans="1:12" ht="22.5" customHeight="1" x14ac:dyDescent="0.25">
      <c r="A9" s="43" t="s">
        <v>71</v>
      </c>
      <c r="B9" s="24"/>
      <c r="C9" s="23">
        <v>14239790</v>
      </c>
      <c r="D9" s="27">
        <v>17433223</v>
      </c>
      <c r="E9" s="22"/>
      <c r="F9" s="148"/>
      <c r="G9" s="149"/>
      <c r="H9" s="78"/>
      <c r="I9" s="29"/>
      <c r="J9" s="29"/>
      <c r="K9" s="29"/>
      <c r="L9" s="15"/>
    </row>
    <row r="10" spans="1:12" x14ac:dyDescent="0.25">
      <c r="A10" s="43" t="s">
        <v>50</v>
      </c>
      <c r="B10" s="24"/>
      <c r="C10" s="23"/>
      <c r="D10" s="23"/>
      <c r="E10" s="22"/>
      <c r="F10" s="148"/>
      <c r="G10" s="149"/>
      <c r="H10" s="78"/>
      <c r="I10" s="78"/>
      <c r="J10" s="29"/>
      <c r="K10" s="29"/>
      <c r="L10" s="15"/>
    </row>
    <row r="11" spans="1:12" ht="16.5" customHeight="1" x14ac:dyDescent="0.25">
      <c r="A11" s="36" t="s">
        <v>31</v>
      </c>
      <c r="B11" s="28"/>
      <c r="C11" s="27"/>
      <c r="D11" s="27"/>
      <c r="E11" s="22"/>
      <c r="F11" s="146"/>
      <c r="G11" s="147"/>
      <c r="H11" s="29"/>
      <c r="I11" s="29"/>
      <c r="J11" s="29"/>
      <c r="K11" s="29"/>
      <c r="L11" s="15"/>
    </row>
    <row r="12" spans="1:12" ht="30" customHeight="1" x14ac:dyDescent="0.25">
      <c r="A12" s="43" t="s">
        <v>32</v>
      </c>
      <c r="B12" s="24" t="s">
        <v>115</v>
      </c>
      <c r="C12" s="23">
        <v>7573742</v>
      </c>
      <c r="D12" s="23">
        <v>7648182</v>
      </c>
      <c r="E12" s="22"/>
      <c r="F12" s="148"/>
      <c r="G12" s="149"/>
      <c r="H12" s="78"/>
      <c r="I12" s="78"/>
      <c r="J12" s="29"/>
      <c r="K12" s="29"/>
      <c r="L12" s="15"/>
    </row>
    <row r="13" spans="1:12" ht="18.75" customHeight="1" x14ac:dyDescent="0.25">
      <c r="A13" s="43" t="s">
        <v>28</v>
      </c>
      <c r="B13" s="24">
        <v>30</v>
      </c>
      <c r="C13" s="23">
        <v>2744593</v>
      </c>
      <c r="D13" s="23">
        <v>3978645</v>
      </c>
      <c r="E13" s="22"/>
      <c r="F13" s="148"/>
      <c r="G13" s="149"/>
      <c r="H13" s="78"/>
      <c r="I13" s="78"/>
      <c r="J13" s="29"/>
      <c r="K13" s="29"/>
      <c r="L13" s="15"/>
    </row>
    <row r="14" spans="1:12" ht="18.75" customHeight="1" x14ac:dyDescent="0.25">
      <c r="A14" s="43" t="s">
        <v>27</v>
      </c>
      <c r="B14" s="24">
        <v>29</v>
      </c>
      <c r="C14" s="23">
        <v>-2093138</v>
      </c>
      <c r="D14" s="23">
        <v>-1149618</v>
      </c>
      <c r="E14" s="22"/>
      <c r="F14" s="148"/>
      <c r="G14" s="149"/>
      <c r="H14" s="78"/>
      <c r="I14" s="78"/>
      <c r="J14" s="29"/>
      <c r="K14" s="29"/>
      <c r="L14" s="15"/>
    </row>
    <row r="15" spans="1:12" ht="27" customHeight="1" x14ac:dyDescent="0.25">
      <c r="A15" s="43" t="s">
        <v>78</v>
      </c>
      <c r="B15" s="24"/>
      <c r="C15" s="23">
        <v>1077934</v>
      </c>
      <c r="D15" s="23">
        <v>-106930</v>
      </c>
      <c r="E15" s="22"/>
      <c r="F15" s="148"/>
      <c r="G15" s="149"/>
      <c r="H15" s="78"/>
      <c r="I15" s="78"/>
      <c r="J15" s="29"/>
      <c r="K15" s="29"/>
      <c r="L15" s="15"/>
    </row>
    <row r="16" spans="1:12" ht="27" customHeight="1" x14ac:dyDescent="0.25">
      <c r="A16" s="43"/>
      <c r="B16" s="24"/>
      <c r="C16" s="23"/>
      <c r="D16" s="23"/>
      <c r="E16" s="22"/>
      <c r="F16" s="146"/>
      <c r="G16" s="149"/>
      <c r="H16" s="78"/>
      <c r="I16" s="78"/>
      <c r="J16" s="29"/>
      <c r="K16" s="29"/>
      <c r="L16" s="15"/>
    </row>
    <row r="17" spans="1:12" ht="18.75" customHeight="1" x14ac:dyDescent="0.25">
      <c r="A17" s="36" t="s">
        <v>33</v>
      </c>
      <c r="B17" s="80"/>
      <c r="C17" s="23"/>
      <c r="D17" s="23"/>
      <c r="E17" s="22"/>
      <c r="F17" s="146"/>
      <c r="G17" s="149"/>
      <c r="H17" s="78"/>
      <c r="I17" s="78"/>
      <c r="J17" s="29"/>
      <c r="K17" s="29"/>
      <c r="L17" s="15"/>
    </row>
    <row r="18" spans="1:12" ht="24" customHeight="1" x14ac:dyDescent="0.25">
      <c r="A18" s="23" t="s">
        <v>79</v>
      </c>
      <c r="B18" s="24"/>
      <c r="C18" s="23">
        <v>-1079058</v>
      </c>
      <c r="D18" s="23">
        <v>26451110</v>
      </c>
      <c r="E18" s="22"/>
      <c r="F18" s="148"/>
      <c r="G18" s="149"/>
      <c r="H18" s="78"/>
      <c r="I18" s="78"/>
      <c r="J18" s="29"/>
      <c r="K18" s="29"/>
      <c r="L18" s="15"/>
    </row>
    <row r="19" spans="1:12" ht="24" customHeight="1" x14ac:dyDescent="0.25">
      <c r="A19" s="23" t="s">
        <v>108</v>
      </c>
      <c r="B19" s="24"/>
      <c r="C19" s="23">
        <v>-1</v>
      </c>
      <c r="D19" s="23">
        <v>-20639109</v>
      </c>
      <c r="E19" s="22"/>
      <c r="F19" s="148"/>
      <c r="G19" s="149"/>
      <c r="H19" s="78"/>
      <c r="I19" s="78"/>
      <c r="J19" s="29"/>
      <c r="K19" s="29"/>
      <c r="L19" s="15"/>
    </row>
    <row r="20" spans="1:12" ht="18.75" customHeight="1" x14ac:dyDescent="0.25">
      <c r="A20" s="23" t="s">
        <v>34</v>
      </c>
      <c r="B20" s="24"/>
      <c r="C20" s="23">
        <v>-151297</v>
      </c>
      <c r="D20" s="23">
        <v>3899530</v>
      </c>
      <c r="E20" s="22"/>
      <c r="F20" s="148"/>
      <c r="G20" s="149"/>
      <c r="H20" s="78"/>
      <c r="I20" s="78"/>
      <c r="J20" s="29"/>
      <c r="K20" s="29"/>
      <c r="L20" s="15"/>
    </row>
    <row r="21" spans="1:12" ht="18.75" customHeight="1" x14ac:dyDescent="0.25">
      <c r="A21" s="23" t="s">
        <v>80</v>
      </c>
      <c r="B21" s="24"/>
      <c r="C21" s="23">
        <v>91480</v>
      </c>
      <c r="D21" s="23">
        <v>-197037</v>
      </c>
      <c r="E21" s="22"/>
      <c r="F21" s="148"/>
      <c r="G21" s="149"/>
      <c r="H21" s="78"/>
      <c r="I21" s="78"/>
      <c r="J21" s="29"/>
      <c r="K21" s="29"/>
      <c r="L21" s="15"/>
    </row>
    <row r="22" spans="1:12" ht="47.25" customHeight="1" x14ac:dyDescent="0.25">
      <c r="A22" s="23" t="s">
        <v>35</v>
      </c>
      <c r="B22" s="24"/>
      <c r="C22" s="23">
        <v>-3129</v>
      </c>
      <c r="D22" s="23">
        <v>1096</v>
      </c>
      <c r="E22" s="22"/>
      <c r="F22" s="148"/>
      <c r="G22" s="149"/>
      <c r="H22" s="78"/>
      <c r="I22" s="78"/>
      <c r="J22" s="29"/>
      <c r="K22" s="29"/>
      <c r="L22" s="15"/>
    </row>
    <row r="23" spans="1:12" ht="47.25" customHeight="1" x14ac:dyDescent="0.25">
      <c r="A23" s="23" t="s">
        <v>36</v>
      </c>
      <c r="B23" s="24"/>
      <c r="C23" s="23">
        <v>-611079</v>
      </c>
      <c r="D23" s="23">
        <v>-22104656</v>
      </c>
      <c r="E23" s="22"/>
      <c r="F23" s="148"/>
      <c r="G23" s="149"/>
      <c r="H23" s="78"/>
      <c r="I23" s="78"/>
      <c r="J23" s="29"/>
      <c r="K23" s="29"/>
      <c r="L23" s="15"/>
    </row>
    <row r="24" spans="1:12" ht="47.25" customHeight="1" x14ac:dyDescent="0.25">
      <c r="A24" s="23" t="s">
        <v>51</v>
      </c>
      <c r="B24" s="24"/>
      <c r="C24" s="23">
        <v>-7442852</v>
      </c>
      <c r="D24" s="23">
        <v>6293681</v>
      </c>
      <c r="E24" s="22"/>
      <c r="F24" s="148"/>
      <c r="G24" s="149"/>
      <c r="H24" s="78"/>
      <c r="I24" s="78"/>
      <c r="J24" s="29"/>
      <c r="K24" s="29"/>
      <c r="L24" s="15"/>
    </row>
    <row r="25" spans="1:12" ht="24" x14ac:dyDescent="0.25">
      <c r="A25" s="23" t="s">
        <v>37</v>
      </c>
      <c r="B25" s="24"/>
      <c r="C25" s="23">
        <v>-613733</v>
      </c>
      <c r="D25" s="23">
        <v>-745077</v>
      </c>
      <c r="E25" s="22"/>
      <c r="F25" s="148"/>
      <c r="G25" s="149"/>
      <c r="H25" s="78"/>
      <c r="I25" s="78"/>
      <c r="J25" s="29"/>
      <c r="K25" s="29"/>
      <c r="L25" s="15"/>
    </row>
    <row r="26" spans="1:12" ht="24" customHeight="1" x14ac:dyDescent="0.25">
      <c r="A26" s="23" t="s">
        <v>123</v>
      </c>
      <c r="B26" s="24"/>
      <c r="C26" s="23">
        <v>57273</v>
      </c>
      <c r="D26" s="23"/>
      <c r="E26" s="22"/>
      <c r="F26" s="148"/>
      <c r="G26" s="149"/>
      <c r="H26" s="78"/>
      <c r="I26" s="78"/>
      <c r="J26" s="29"/>
      <c r="K26" s="29"/>
      <c r="L26" s="15"/>
    </row>
    <row r="27" spans="1:12" ht="15.75" thickBot="1" x14ac:dyDescent="0.3">
      <c r="A27" s="39" t="s">
        <v>38</v>
      </c>
      <c r="B27" s="96"/>
      <c r="C27" s="39">
        <v>4306292</v>
      </c>
      <c r="D27" s="39">
        <v>1124871</v>
      </c>
      <c r="E27" s="22"/>
      <c r="F27" s="148"/>
      <c r="G27" s="149"/>
      <c r="H27" s="78"/>
      <c r="I27" s="78"/>
      <c r="J27" s="29"/>
      <c r="K27" s="29"/>
      <c r="L27" s="15"/>
    </row>
    <row r="28" spans="1:12" ht="24" x14ac:dyDescent="0.25">
      <c r="A28" s="36" t="s">
        <v>39</v>
      </c>
      <c r="B28" s="81"/>
      <c r="C28" s="27">
        <f>SUM(C9:C27)</f>
        <v>18096817</v>
      </c>
      <c r="D28" s="27">
        <f>SUM(D9:D27)</f>
        <v>21887911</v>
      </c>
      <c r="E28" s="22"/>
      <c r="F28" s="146"/>
      <c r="G28" s="147"/>
      <c r="H28" s="29"/>
      <c r="I28" s="29"/>
      <c r="J28" s="29"/>
      <c r="K28" s="29"/>
      <c r="L28" s="15"/>
    </row>
    <row r="29" spans="1:12" ht="15" customHeight="1" x14ac:dyDescent="0.25">
      <c r="A29" s="43" t="s">
        <v>50</v>
      </c>
      <c r="B29" s="80"/>
      <c r="C29" s="23"/>
      <c r="D29" s="23"/>
      <c r="E29" s="22"/>
      <c r="F29" s="148"/>
      <c r="G29" s="149"/>
      <c r="H29" s="78"/>
      <c r="I29" s="78"/>
      <c r="J29" s="29"/>
      <c r="K29" s="29"/>
      <c r="L29" s="15"/>
    </row>
    <row r="30" spans="1:12" x14ac:dyDescent="0.25">
      <c r="A30" s="43" t="s">
        <v>40</v>
      </c>
      <c r="B30" s="80"/>
      <c r="C30" s="23">
        <v>-9164341</v>
      </c>
      <c r="D30" s="23">
        <v>-5682013</v>
      </c>
      <c r="E30" s="22"/>
      <c r="F30" s="148"/>
      <c r="G30" s="149"/>
      <c r="H30" s="78"/>
      <c r="I30" s="78"/>
      <c r="J30" s="29"/>
      <c r="K30" s="29"/>
      <c r="L30" s="15"/>
    </row>
    <row r="31" spans="1:12" ht="15.75" thickBot="1" x14ac:dyDescent="0.3">
      <c r="A31" s="43" t="s">
        <v>116</v>
      </c>
      <c r="B31" s="80"/>
      <c r="C31" s="23">
        <v>9826</v>
      </c>
      <c r="D31" s="23"/>
      <c r="E31" s="22"/>
      <c r="F31" s="148"/>
      <c r="G31" s="149"/>
      <c r="H31" s="78"/>
      <c r="I31" s="78"/>
      <c r="J31" s="29"/>
      <c r="K31" s="29"/>
      <c r="L31" s="15"/>
    </row>
    <row r="32" spans="1:12" ht="24.75" thickBot="1" x14ac:dyDescent="0.3">
      <c r="A32" s="49" t="s">
        <v>81</v>
      </c>
      <c r="B32" s="82"/>
      <c r="C32" s="63">
        <f>SUM(C28:C31)</f>
        <v>8942302</v>
      </c>
      <c r="D32" s="63">
        <f>SUM(D28:D30)</f>
        <v>16205898</v>
      </c>
      <c r="E32" s="22"/>
      <c r="F32" s="146"/>
      <c r="G32" s="147"/>
      <c r="H32" s="29"/>
      <c r="I32" s="29"/>
      <c r="J32" s="29"/>
      <c r="K32" s="29"/>
      <c r="L32" s="15"/>
    </row>
    <row r="33" spans="1:12" ht="15.75" customHeight="1" x14ac:dyDescent="0.25">
      <c r="A33" s="43" t="s">
        <v>50</v>
      </c>
      <c r="B33" s="80"/>
      <c r="C33" s="23"/>
      <c r="D33" s="23"/>
      <c r="E33" s="22"/>
      <c r="F33" s="148"/>
      <c r="G33" s="149"/>
      <c r="H33" s="78"/>
      <c r="I33" s="78"/>
      <c r="J33" s="29"/>
      <c r="K33" s="29"/>
      <c r="L33" s="15"/>
    </row>
    <row r="34" spans="1:12" ht="24" x14ac:dyDescent="0.25">
      <c r="A34" s="36" t="s">
        <v>82</v>
      </c>
      <c r="B34" s="81"/>
      <c r="C34" s="27"/>
      <c r="D34" s="27"/>
      <c r="E34" s="22"/>
      <c r="F34" s="146"/>
      <c r="G34" s="147"/>
      <c r="H34" s="29"/>
      <c r="I34" s="29"/>
      <c r="J34" s="29"/>
      <c r="K34" s="29"/>
      <c r="L34" s="15"/>
    </row>
    <row r="35" spans="1:12" ht="15" customHeight="1" x14ac:dyDescent="0.25">
      <c r="A35" s="23" t="s">
        <v>94</v>
      </c>
      <c r="B35" s="24"/>
      <c r="C35" s="23"/>
      <c r="D35" s="23">
        <v>-21230</v>
      </c>
      <c r="E35" s="22"/>
      <c r="F35" s="148"/>
      <c r="G35" s="149"/>
      <c r="H35" s="78"/>
      <c r="I35" s="78"/>
      <c r="J35" s="29"/>
      <c r="K35" s="29"/>
      <c r="L35" s="15"/>
    </row>
    <row r="36" spans="1:12" x14ac:dyDescent="0.25">
      <c r="A36" s="23" t="s">
        <v>41</v>
      </c>
      <c r="B36" s="24"/>
      <c r="C36" s="23">
        <v>-557017</v>
      </c>
      <c r="D36" s="23">
        <v>-2241190</v>
      </c>
      <c r="E36" s="22"/>
      <c r="F36" s="148"/>
      <c r="G36" s="149"/>
      <c r="H36" s="78"/>
      <c r="I36" s="78"/>
      <c r="J36" s="29"/>
      <c r="K36" s="29"/>
      <c r="L36" s="15"/>
    </row>
    <row r="37" spans="1:12" x14ac:dyDescent="0.25">
      <c r="A37" s="23" t="s">
        <v>42</v>
      </c>
      <c r="B37" s="24"/>
      <c r="C37" s="23">
        <v>-3244567</v>
      </c>
      <c r="D37" s="23">
        <v>-3520550</v>
      </c>
      <c r="E37" s="22"/>
      <c r="F37" s="148"/>
      <c r="G37" s="149"/>
      <c r="H37" s="78"/>
      <c r="I37" s="78"/>
      <c r="J37" s="29"/>
      <c r="K37" s="29"/>
      <c r="L37" s="15"/>
    </row>
    <row r="38" spans="1:12" ht="15" customHeight="1" x14ac:dyDescent="0.25">
      <c r="A38" s="23" t="s">
        <v>54</v>
      </c>
      <c r="B38" s="24"/>
      <c r="C38" s="23">
        <v>-135716</v>
      </c>
      <c r="D38" s="23">
        <v>-5863</v>
      </c>
      <c r="E38" s="22"/>
      <c r="F38" s="148"/>
      <c r="G38" s="149"/>
      <c r="H38" s="78"/>
      <c r="I38" s="78"/>
      <c r="J38" s="29"/>
      <c r="K38" s="29"/>
      <c r="L38" s="15"/>
    </row>
    <row r="39" spans="1:12" ht="24" x14ac:dyDescent="0.25">
      <c r="A39" s="23" t="s">
        <v>43</v>
      </c>
      <c r="B39" s="24"/>
      <c r="C39" s="23">
        <v>-1366691</v>
      </c>
      <c r="D39" s="23" t="s">
        <v>49</v>
      </c>
      <c r="E39" s="22"/>
      <c r="F39" s="148"/>
      <c r="G39" s="149"/>
      <c r="H39" s="78"/>
      <c r="I39" s="78"/>
      <c r="J39" s="29"/>
      <c r="K39" s="29"/>
      <c r="L39" s="15"/>
    </row>
    <row r="40" spans="1:12" ht="15" customHeight="1" x14ac:dyDescent="0.25">
      <c r="A40" s="23" t="s">
        <v>95</v>
      </c>
      <c r="B40" s="24"/>
      <c r="C40" s="23">
        <v>-8294103</v>
      </c>
      <c r="D40" s="23">
        <v>-1734150</v>
      </c>
      <c r="E40" s="22"/>
      <c r="F40" s="148"/>
      <c r="G40" s="149"/>
      <c r="H40" s="78"/>
      <c r="I40" s="78"/>
      <c r="J40" s="29"/>
      <c r="K40" s="29"/>
      <c r="L40" s="15"/>
    </row>
    <row r="41" spans="1:12" x14ac:dyDescent="0.25">
      <c r="A41" s="23" t="s">
        <v>109</v>
      </c>
      <c r="B41" s="24"/>
      <c r="C41" s="23">
        <v>2140186</v>
      </c>
      <c r="D41" s="23">
        <v>5467221</v>
      </c>
      <c r="E41" s="22"/>
      <c r="F41" s="148"/>
      <c r="G41" s="149"/>
      <c r="H41" s="78"/>
      <c r="I41" s="78"/>
      <c r="J41" s="29"/>
      <c r="K41" s="29"/>
      <c r="L41" s="15"/>
    </row>
    <row r="42" spans="1:12" ht="24.75" thickBot="1" x14ac:dyDescent="0.3">
      <c r="A42" s="23" t="s">
        <v>44</v>
      </c>
      <c r="B42" s="24"/>
      <c r="C42" s="23">
        <v>-24776</v>
      </c>
      <c r="D42" s="23">
        <v>-242850</v>
      </c>
      <c r="E42" s="22"/>
      <c r="F42" s="148"/>
      <c r="G42" s="149"/>
      <c r="H42" s="78"/>
      <c r="I42" s="78"/>
      <c r="J42" s="29"/>
      <c r="K42" s="29"/>
      <c r="L42" s="15"/>
    </row>
    <row r="43" spans="1:12" ht="30.75" customHeight="1" thickBot="1" x14ac:dyDescent="0.3">
      <c r="A43" s="49" t="s">
        <v>83</v>
      </c>
      <c r="B43" s="82"/>
      <c r="C43" s="63">
        <f>SUM(C35:C42)</f>
        <v>-11482684</v>
      </c>
      <c r="D43" s="63">
        <f>SUM(D35:D42)</f>
        <v>-2298612</v>
      </c>
      <c r="E43" s="22"/>
      <c r="F43" s="146"/>
      <c r="G43" s="147"/>
      <c r="H43" s="29"/>
      <c r="I43" s="29"/>
      <c r="J43" s="29"/>
      <c r="K43" s="29"/>
      <c r="L43" s="15"/>
    </row>
    <row r="44" spans="1:12" ht="12" customHeight="1" x14ac:dyDescent="0.25">
      <c r="A44" s="62"/>
      <c r="B44" s="83"/>
      <c r="C44" s="14"/>
      <c r="D44" s="14"/>
      <c r="E44" s="22"/>
      <c r="F44" s="163"/>
      <c r="J44" s="29"/>
      <c r="K44" s="29"/>
      <c r="L44" s="15"/>
    </row>
    <row r="45" spans="1:12" ht="24" x14ac:dyDescent="0.25">
      <c r="A45" s="36" t="s">
        <v>84</v>
      </c>
      <c r="B45" s="80"/>
      <c r="C45" s="27"/>
      <c r="D45" s="27"/>
      <c r="E45" s="22"/>
      <c r="F45" s="146"/>
      <c r="G45" s="147"/>
      <c r="H45" s="29"/>
      <c r="I45" s="29"/>
      <c r="J45" s="29"/>
      <c r="K45" s="29"/>
      <c r="L45" s="15"/>
    </row>
    <row r="46" spans="1:12" x14ac:dyDescent="0.25">
      <c r="A46" s="23" t="s">
        <v>101</v>
      </c>
      <c r="B46" s="98"/>
      <c r="C46" s="23">
        <v>3343000</v>
      </c>
      <c r="D46" s="23"/>
      <c r="E46" s="22"/>
      <c r="F46" s="148"/>
      <c r="G46" s="164"/>
      <c r="H46" s="78"/>
      <c r="I46" s="78"/>
      <c r="J46" s="29"/>
      <c r="K46" s="29"/>
      <c r="L46" s="15"/>
    </row>
    <row r="47" spans="1:12" x14ac:dyDescent="0.25">
      <c r="A47" s="78" t="s">
        <v>45</v>
      </c>
      <c r="B47" s="90"/>
      <c r="C47" s="23">
        <v>-2720670</v>
      </c>
      <c r="D47" s="23">
        <v>-2423183</v>
      </c>
      <c r="E47" s="22"/>
      <c r="F47" s="148"/>
      <c r="G47" s="149"/>
      <c r="H47" s="78"/>
      <c r="I47" s="78"/>
      <c r="J47" s="29"/>
      <c r="K47" s="29"/>
      <c r="L47" s="15"/>
    </row>
    <row r="48" spans="1:12" ht="30.75" customHeight="1" x14ac:dyDescent="0.25">
      <c r="A48" s="78" t="s">
        <v>85</v>
      </c>
      <c r="B48" s="56">
        <v>16</v>
      </c>
      <c r="C48" s="78" t="s">
        <v>49</v>
      </c>
      <c r="D48" s="78">
        <v>-8969100</v>
      </c>
      <c r="E48" s="22"/>
      <c r="F48" s="148"/>
      <c r="G48" s="149"/>
      <c r="H48" s="78"/>
      <c r="I48" s="78"/>
      <c r="J48" s="29"/>
      <c r="K48" s="29"/>
      <c r="L48" s="15"/>
    </row>
    <row r="49" spans="1:12" ht="24.75" thickBot="1" x14ac:dyDescent="0.3">
      <c r="A49" s="70" t="s">
        <v>86</v>
      </c>
      <c r="B49" s="133">
        <v>16</v>
      </c>
      <c r="C49" s="73">
        <f>SUM(C46:C48)</f>
        <v>622330</v>
      </c>
      <c r="D49" s="73">
        <f>SUM(D46:D48)</f>
        <v>-11392283</v>
      </c>
      <c r="E49" s="22"/>
      <c r="F49" s="146"/>
      <c r="G49" s="147"/>
      <c r="H49" s="29"/>
      <c r="I49" s="29"/>
      <c r="J49" s="29"/>
      <c r="K49" s="29"/>
      <c r="L49" s="15"/>
    </row>
    <row r="50" spans="1:12" ht="24" x14ac:dyDescent="0.25">
      <c r="A50" s="36" t="s">
        <v>88</v>
      </c>
      <c r="B50" s="81"/>
      <c r="C50" s="29">
        <f>C49+C43+C32</f>
        <v>-1918052</v>
      </c>
      <c r="D50" s="29">
        <f>D49+D43+D32</f>
        <v>2515003</v>
      </c>
      <c r="F50" s="146"/>
      <c r="G50" s="147"/>
      <c r="H50" s="29"/>
      <c r="I50" s="29"/>
      <c r="J50" s="29"/>
      <c r="K50" s="29"/>
      <c r="L50" s="15"/>
    </row>
    <row r="51" spans="1:12" ht="24.75" customHeight="1" x14ac:dyDescent="0.25">
      <c r="A51" s="134" t="s">
        <v>87</v>
      </c>
      <c r="B51" s="135"/>
      <c r="C51" s="107">
        <v>-199219</v>
      </c>
      <c r="D51" s="107">
        <v>-112633</v>
      </c>
      <c r="F51" s="148"/>
      <c r="G51" s="149"/>
      <c r="H51" s="78"/>
      <c r="I51" s="78"/>
      <c r="J51" s="29"/>
      <c r="K51" s="29"/>
      <c r="L51" s="15"/>
    </row>
    <row r="52" spans="1:12" ht="72.75" customHeight="1" thickBot="1" x14ac:dyDescent="0.3">
      <c r="A52" s="44" t="s">
        <v>89</v>
      </c>
      <c r="B52" s="127">
        <v>14</v>
      </c>
      <c r="C52" s="39">
        <v>5354725</v>
      </c>
      <c r="D52" s="39">
        <v>1490068</v>
      </c>
      <c r="F52" s="148"/>
      <c r="G52" s="149"/>
      <c r="H52" s="78"/>
      <c r="I52" s="78"/>
      <c r="J52" s="29"/>
      <c r="K52" s="29"/>
      <c r="L52" s="15"/>
    </row>
    <row r="53" spans="1:12" ht="72.75" customHeight="1" thickBot="1" x14ac:dyDescent="0.3">
      <c r="A53" s="11" t="s">
        <v>90</v>
      </c>
      <c r="B53" s="103">
        <v>14</v>
      </c>
      <c r="C53" s="25">
        <f>SUM(C50:C52)</f>
        <v>3237454</v>
      </c>
      <c r="D53" s="25">
        <f>SUM(D50:D52)</f>
        <v>3892438</v>
      </c>
      <c r="E53" s="15">
        <f>C53-'1'!C30</f>
        <v>0</v>
      </c>
      <c r="F53" s="146"/>
      <c r="G53" s="147"/>
      <c r="H53" s="29"/>
      <c r="I53" s="29"/>
      <c r="J53" s="29"/>
      <c r="K53" s="29"/>
      <c r="L53" s="15"/>
    </row>
    <row r="54" spans="1:12" ht="13.5" customHeight="1" x14ac:dyDescent="0.25">
      <c r="C54" s="46">
        <f>C53-'1'!C30</f>
        <v>0</v>
      </c>
      <c r="D54" s="45"/>
      <c r="J54" s="29"/>
      <c r="K54" s="29"/>
    </row>
    <row r="55" spans="1:12" ht="16.5" customHeight="1" x14ac:dyDescent="0.25">
      <c r="D55" s="45"/>
      <c r="F55" s="165"/>
      <c r="J55" s="87"/>
    </row>
    <row r="56" spans="1:12" ht="7.5" customHeight="1" x14ac:dyDescent="0.25">
      <c r="C56" s="14"/>
      <c r="D56"/>
      <c r="F56" s="155"/>
      <c r="G56" s="155"/>
      <c r="H56" s="166"/>
    </row>
    <row r="57" spans="1:12" ht="21.75" customHeight="1" x14ac:dyDescent="0.25">
      <c r="A57" s="138" t="s">
        <v>124</v>
      </c>
      <c r="B57" s="138" t="s">
        <v>124</v>
      </c>
      <c r="C57" s="157" t="s">
        <v>128</v>
      </c>
      <c r="D57" s="138" t="s">
        <v>124</v>
      </c>
      <c r="E57" s="93"/>
      <c r="F57" s="155"/>
      <c r="G57" s="155"/>
      <c r="H57" s="166"/>
      <c r="J57" s="87"/>
    </row>
    <row r="58" spans="1:12" ht="24.75" customHeight="1" x14ac:dyDescent="0.25">
      <c r="A58" s="138" t="s">
        <v>125</v>
      </c>
      <c r="B58" s="140" t="s">
        <v>126</v>
      </c>
      <c r="C58" s="157"/>
      <c r="D58" s="33" t="s">
        <v>48</v>
      </c>
      <c r="E58" s="33"/>
      <c r="F58" s="155"/>
      <c r="G58" s="155"/>
      <c r="H58" s="166"/>
      <c r="J58" s="87"/>
    </row>
    <row r="59" spans="1:12" ht="63" customHeight="1" thickBot="1" x14ac:dyDescent="0.3">
      <c r="A59" s="139" t="s">
        <v>99</v>
      </c>
      <c r="B59" s="141" t="s">
        <v>127</v>
      </c>
      <c r="C59" s="159"/>
      <c r="D59" s="33" t="s">
        <v>100</v>
      </c>
      <c r="E59" s="33"/>
      <c r="F59" s="155"/>
      <c r="G59" s="155"/>
      <c r="H59" s="166"/>
      <c r="J59" s="87"/>
    </row>
    <row r="60" spans="1:12" ht="25.5" customHeight="1" x14ac:dyDescent="0.25">
      <c r="C60" s="33"/>
      <c r="D60" s="57"/>
      <c r="E60" s="57"/>
      <c r="J60" s="87"/>
    </row>
    <row r="61" spans="1:12" x14ac:dyDescent="0.25">
      <c r="A61" s="18"/>
    </row>
  </sheetData>
  <mergeCells count="2"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28" max="3" man="1"/>
    <brk id="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</vt:lpstr>
      <vt:lpstr>2</vt:lpstr>
      <vt:lpstr>3</vt:lpstr>
      <vt:lpstr>4</vt:lpstr>
      <vt:lpstr>'1'!OLE_LINK1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Elmira Kusnidenova</cp:lastModifiedBy>
  <cp:lastPrinted>2021-05-10T08:26:25Z</cp:lastPrinted>
  <dcterms:created xsi:type="dcterms:W3CDTF">2016-11-14T09:11:53Z</dcterms:created>
  <dcterms:modified xsi:type="dcterms:W3CDTF">2025-08-13T05:41:51Z</dcterms:modified>
</cp:coreProperties>
</file>