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9720"/>
  </bookViews>
  <sheets>
    <sheet name="ОФП" sheetId="1" r:id="rId1"/>
    <sheet name="ОПиУ" sheetId="2" r:id="rId2"/>
    <sheet name="ОДДС" sheetId="5" r:id="rId3"/>
    <sheet name="ОИК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4" l="1"/>
  <c r="F14" i="4"/>
  <c r="F10" i="4"/>
  <c r="G17" i="4" l="1"/>
  <c r="G16" i="4"/>
  <c r="G14" i="4"/>
  <c r="G13" i="4"/>
  <c r="G10" i="4"/>
  <c r="G9" i="4"/>
  <c r="D32" i="5" l="1"/>
  <c r="D24" i="5"/>
  <c r="D17" i="5"/>
  <c r="D19" i="5" s="1"/>
  <c r="D31" i="1"/>
  <c r="F24" i="1"/>
  <c r="D24" i="1"/>
  <c r="G18" i="4" l="1"/>
  <c r="F18" i="4"/>
  <c r="E18" i="4"/>
  <c r="D18" i="4"/>
  <c r="C18" i="4"/>
  <c r="G11" i="4"/>
  <c r="F11" i="4"/>
  <c r="E11" i="4"/>
  <c r="C11" i="4"/>
  <c r="D11" i="4"/>
  <c r="F32" i="5"/>
  <c r="F24" i="5"/>
  <c r="F17" i="5"/>
  <c r="F19" i="5" s="1"/>
  <c r="D13" i="2"/>
  <c r="D17" i="2" s="1"/>
  <c r="D20" i="2" s="1"/>
  <c r="D24" i="2" s="1"/>
  <c r="D26" i="2" s="1"/>
  <c r="D27" i="2" s="1"/>
  <c r="F13" i="2"/>
  <c r="F17" i="2" s="1"/>
  <c r="F20" i="2" s="1"/>
  <c r="F24" i="2" s="1"/>
  <c r="F26" i="2" s="1"/>
  <c r="F27" i="2" s="1"/>
  <c r="F31" i="1"/>
  <c r="F32" i="1" s="1"/>
  <c r="D32" i="1"/>
  <c r="F14" i="1"/>
  <c r="D14" i="1"/>
  <c r="F33" i="5" l="1"/>
  <c r="F35" i="5" s="1"/>
  <c r="D33" i="1"/>
  <c r="F33" i="1"/>
  <c r="D33" i="5"/>
  <c r="D35" i="5" s="1"/>
</calcChain>
</file>

<file path=xl/sharedStrings.xml><?xml version="1.0" encoding="utf-8"?>
<sst xmlns="http://schemas.openxmlformats.org/spreadsheetml/2006/main" count="133" uniqueCount="98">
  <si>
    <t>тыс. тенге</t>
  </si>
  <si>
    <t>АКТИВЫ</t>
  </si>
  <si>
    <t>Денежные средства и их эквиваленты</t>
  </si>
  <si>
    <t>Кредиты клиентам</t>
  </si>
  <si>
    <t>Основные средства</t>
  </si>
  <si>
    <t>Нематериальные активы</t>
  </si>
  <si>
    <t>Запасы</t>
  </si>
  <si>
    <t>Прочие активы</t>
  </si>
  <si>
    <t>Итого активов</t>
  </si>
  <si>
    <t>ОБЯЗАТЕЛЬСТВА</t>
  </si>
  <si>
    <t>Обязательство по корпоративному подоходному налогу</t>
  </si>
  <si>
    <t>Оценочные обязательства по вознаграждениям работников</t>
  </si>
  <si>
    <t>Отложенные налоговые обязательства</t>
  </si>
  <si>
    <t>Прочие обязательства</t>
  </si>
  <si>
    <t>Итого обязательств</t>
  </si>
  <si>
    <t>СОБСТВЕННЫЙ КАПИТАЛ</t>
  </si>
  <si>
    <t>Уставный капитал</t>
  </si>
  <si>
    <t>Нераспределенная прибыль</t>
  </si>
  <si>
    <t>Итого собственного капитала</t>
  </si>
  <si>
    <t>Итого собственный капитал и обязательства</t>
  </si>
  <si>
    <t>ТОО «Кредитное товарищество «AgroBusiness KZ»</t>
  </si>
  <si>
    <t>___________________________</t>
  </si>
  <si>
    <t>______________________</t>
  </si>
  <si>
    <t>Каласов Н.А.</t>
  </si>
  <si>
    <t>Асылгазинова М. А.</t>
  </si>
  <si>
    <t>Председатель Правления</t>
  </si>
  <si>
    <t>Главный бухгалтер</t>
  </si>
  <si>
    <t>Сокращенный промежуточный отчет о прибыли или убытке и прочем совокупном доходе,</t>
  </si>
  <si>
    <t>Процентные доходы, рассчитанные с использованием метода эффективной процентной ставки</t>
  </si>
  <si>
    <t>Итого процентные доходы, рассчитанные с использованием эффективной процентной ставки</t>
  </si>
  <si>
    <t>Процентные расходы</t>
  </si>
  <si>
    <t>Займы от финансовых институтов</t>
  </si>
  <si>
    <t>Чистый процентный доход</t>
  </si>
  <si>
    <t>Расходы по ожидаемым кредитным убыткам</t>
  </si>
  <si>
    <t>Расходы на персонал</t>
  </si>
  <si>
    <t>Общие административные расходы</t>
  </si>
  <si>
    <t xml:space="preserve">Сокращенный промежуточный отчет о движении денежных средств </t>
  </si>
  <si>
    <t>Движение денежных средств от операционной деятельности</t>
  </si>
  <si>
    <t xml:space="preserve">Процентные доходы полученные </t>
  </si>
  <si>
    <t>Процентные расходы выплаченные</t>
  </si>
  <si>
    <t xml:space="preserve">Расходы на персонал выплаченные </t>
  </si>
  <si>
    <t xml:space="preserve">Общие и административные расходы выплаченные </t>
  </si>
  <si>
    <t xml:space="preserve">Чистое (увеличение)/уменьшение операционных активов  </t>
  </si>
  <si>
    <t xml:space="preserve">Кредиты, выданные клиентам </t>
  </si>
  <si>
    <t xml:space="preserve">Чистое использование денежных средств в операционной деятельности до уплаты корпоративного налога </t>
  </si>
  <si>
    <t>Корпоративный подоходный налог уплаченный</t>
  </si>
  <si>
    <t>Движение денежных средств от инвестиционной деятельности</t>
  </si>
  <si>
    <t xml:space="preserve">Приобретение основных средств, нематериальных активов </t>
  </si>
  <si>
    <t xml:space="preserve">(Использование)/поступление денежных средств (в)/от инвестиционной деятельности </t>
  </si>
  <si>
    <t>Движение денежных средств от финансовой деятельности</t>
  </si>
  <si>
    <t>Поступление денежных средств от финансовой деятельности</t>
  </si>
  <si>
    <t xml:space="preserve">Чистое увеличение денежных средств и их эквивалентов </t>
  </si>
  <si>
    <t xml:space="preserve">Денежные средства и их эквиваленты на начало отчетного периода </t>
  </si>
  <si>
    <t xml:space="preserve">Денежные средства и их эквиваленты на конец отчетного периода </t>
  </si>
  <si>
    <t>Неоплаченный капитал</t>
  </si>
  <si>
    <t>Нераспределенная прибыль/(накоплен-ный убыток)</t>
  </si>
  <si>
    <t>Итого капитала</t>
  </si>
  <si>
    <t>Операции с собственниками</t>
  </si>
  <si>
    <t>Взносы в уставной капитал</t>
  </si>
  <si>
    <t>На 1 января 2024 года</t>
  </si>
  <si>
    <t xml:space="preserve"> </t>
  </si>
  <si>
    <t>Денежные средства ограниченные в использовании</t>
  </si>
  <si>
    <t>-</t>
  </si>
  <si>
    <t>31 декабря 2024 года</t>
  </si>
  <si>
    <t>Вознаграждение по депозиту</t>
  </si>
  <si>
    <t>Амортизация дисконта по залоговому депозиту</t>
  </si>
  <si>
    <t>Чистый процентный (убыток)/доход за вычетом расходов по кредитным убыткам</t>
  </si>
  <si>
    <t>(Убыток)/прибыль до налогообложения</t>
  </si>
  <si>
    <t>Расходы по налогу на прибыль</t>
  </si>
  <si>
    <r>
      <t>(Убыток)/прибыль</t>
    </r>
    <r>
      <rPr>
        <b/>
        <sz val="10"/>
        <color theme="1"/>
        <rFont val="Times New Roman"/>
        <family val="1"/>
        <charset val="204"/>
      </rPr>
      <t xml:space="preserve"> за период</t>
    </r>
  </si>
  <si>
    <r>
      <t xml:space="preserve">Итого совокупный </t>
    </r>
    <r>
      <rPr>
        <b/>
        <sz val="10"/>
        <color rgb="FF0D0D0D"/>
        <rFont val="Times New Roman"/>
        <family val="1"/>
        <charset val="204"/>
      </rPr>
      <t>(убыток)/прибыль</t>
    </r>
    <r>
      <rPr>
        <b/>
        <sz val="10"/>
        <color theme="1"/>
        <rFont val="Times New Roman"/>
        <family val="1"/>
        <charset val="204"/>
      </rPr>
      <t xml:space="preserve"> за период</t>
    </r>
  </si>
  <si>
    <t xml:space="preserve">Запасы </t>
  </si>
  <si>
    <t xml:space="preserve">Прочие активы </t>
  </si>
  <si>
    <t xml:space="preserve">Прочие обязательства </t>
  </si>
  <si>
    <t xml:space="preserve">Чистое использование денежных средств в операционной деятельности </t>
  </si>
  <si>
    <t xml:space="preserve">Денежные средства ограниченные в использовании </t>
  </si>
  <si>
    <t xml:space="preserve">Взносы собственников в уставной капитал </t>
  </si>
  <si>
    <t xml:space="preserve">Взносы собственников в дополнительный капитал </t>
  </si>
  <si>
    <t xml:space="preserve">Получение займов </t>
  </si>
  <si>
    <t xml:space="preserve">Погашение займов </t>
  </si>
  <si>
    <t>Прибыль за отчетный период</t>
  </si>
  <si>
    <t>На 1 января 2025 года</t>
  </si>
  <si>
    <t>Убыток за отчетный период</t>
  </si>
  <si>
    <t>Дополнительный взнос в капитал</t>
  </si>
  <si>
    <t>Облигации выпущенные</t>
  </si>
  <si>
    <t xml:space="preserve">Займы полученные </t>
  </si>
  <si>
    <t xml:space="preserve">Размещение облигаций </t>
  </si>
  <si>
    <t>Сокращённый промежуточный отчет о финансовом положении по состоянию на 30 июня 2025 года</t>
  </si>
  <si>
    <t>30 июня  2025 года</t>
  </si>
  <si>
    <t>Кредиторская задолженность перед связанной стороной</t>
  </si>
  <si>
    <t>за шесть месяцев, закончившихся 30 июня 2025 года</t>
  </si>
  <si>
    <t>Шесть месяцев, закончившиеся 30 июня 2025 года</t>
  </si>
  <si>
    <t>Шесть месяцев, закончившиеся 30 июня 2024 года</t>
  </si>
  <si>
    <t>Шесть месяцев, закончившихся 30 июня 2025 года</t>
  </si>
  <si>
    <t>Шесть месяцев, закончившихся 30 июня 2024 года</t>
  </si>
  <si>
    <t>Сокращенный промежуточный отчет об изменениях в капитале по состоянию на 30 июня 2025 года</t>
  </si>
  <si>
    <t>На 30 июня 2024 года</t>
  </si>
  <si>
    <t>На 30 июня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</si>
</sst>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);\(#,##0\);\-_);@_)"/>
  </numFmts>
  <fonts count="20" x14ac:knownFonts="1">
    <font>
      <sz val="11"/>
      <color theme="1"/>
      <name val="Calibri"/>
      <family val="2"/>
      <charset val="204"/>
      <scheme val="minor"/>
    </font>
    <font>
      <b/>
      <sz val="9.5"/>
      <color theme="1"/>
      <name val="Times New Roman"/>
      <family val="1"/>
      <charset val="204"/>
    </font>
    <font>
      <b/>
      <sz val="9.5"/>
      <color rgb="FF0D0D0D"/>
      <name val="Times New Roman"/>
      <family val="1"/>
      <charset val="204"/>
    </font>
    <font>
      <sz val="9.5"/>
      <color rgb="FF0D0D0D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D0D0D"/>
      <name val="Times New Roman"/>
      <family val="1"/>
      <charset val="204"/>
    </font>
    <font>
      <sz val="10"/>
      <color rgb="FF0D0D0D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9.5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/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0" fillId="0" borderId="0" xfId="0" applyFont="1" applyAlignment="1">
      <alignment vertical="center" wrapText="1"/>
    </xf>
    <xf numFmtId="3" fontId="7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 wrapText="1"/>
    </xf>
    <xf numFmtId="0" fontId="5" fillId="0" borderId="0" xfId="0" applyFont="1"/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7" fillId="0" borderId="0" xfId="0" applyFont="1" applyBorder="1"/>
    <xf numFmtId="0" fontId="9" fillId="0" borderId="2" xfId="0" applyFont="1" applyBorder="1" applyAlignment="1">
      <alignment horizontal="right" vertical="center" wrapText="1"/>
    </xf>
    <xf numFmtId="3" fontId="8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164" fontId="13" fillId="0" borderId="2" xfId="0" applyNumberFormat="1" applyFont="1" applyBorder="1"/>
    <xf numFmtId="164" fontId="13" fillId="0" borderId="0" xfId="0" applyNumberFormat="1" applyFont="1" applyBorder="1"/>
    <xf numFmtId="164" fontId="14" fillId="0" borderId="3" xfId="0" applyNumberFormat="1" applyFont="1" applyBorder="1"/>
    <xf numFmtId="164" fontId="14" fillId="0" borderId="0" xfId="0" applyNumberFormat="1" applyFont="1" applyBorder="1"/>
    <xf numFmtId="0" fontId="1" fillId="0" borderId="0" xfId="0" applyFont="1" applyAlignment="1">
      <alignment horizontal="right" vertical="center" wrapText="1"/>
    </xf>
    <xf numFmtId="0" fontId="1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5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/>
    </xf>
    <xf numFmtId="0" fontId="17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8" fillId="0" borderId="0" xfId="0" applyFont="1" applyAlignment="1">
      <alignment horizontal="left" vertical="center"/>
    </xf>
    <xf numFmtId="0" fontId="19" fillId="0" borderId="0" xfId="0" applyFont="1"/>
    <xf numFmtId="0" fontId="8" fillId="0" borderId="0" xfId="0" applyFont="1" applyBorder="1"/>
    <xf numFmtId="0" fontId="7" fillId="0" borderId="0" xfId="0" applyFont="1" applyBorder="1" applyAlignment="1">
      <alignment horizontal="right"/>
    </xf>
    <xf numFmtId="0" fontId="7" fillId="0" borderId="0" xfId="0" applyFont="1" applyAlignment="1">
      <alignment horizontal="right" vertical="center" indent="1"/>
    </xf>
    <xf numFmtId="164" fontId="13" fillId="0" borderId="0" xfId="0" applyNumberFormat="1" applyFont="1" applyBorder="1" applyAlignment="1">
      <alignment vertical="center"/>
    </xf>
    <xf numFmtId="164" fontId="14" fillId="0" borderId="3" xfId="0" applyNumberFormat="1" applyFont="1" applyBorder="1" applyAlignment="1">
      <alignment vertical="center"/>
    </xf>
    <xf numFmtId="164" fontId="14" fillId="0" borderId="0" xfId="0" applyNumberFormat="1" applyFont="1" applyBorder="1" applyAlignment="1">
      <alignment vertical="center"/>
    </xf>
    <xf numFmtId="164" fontId="14" fillId="0" borderId="4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64" fontId="7" fillId="0" borderId="0" xfId="0" applyNumberFormat="1" applyFont="1"/>
    <xf numFmtId="3" fontId="8" fillId="0" borderId="5" xfId="0" applyNumberFormat="1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3" fontId="17" fillId="0" borderId="0" xfId="0" applyNumberFormat="1" applyFont="1" applyBorder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164" fontId="8" fillId="0" borderId="0" xfId="0" applyNumberFormat="1" applyFont="1"/>
    <xf numFmtId="0" fontId="17" fillId="0" borderId="0" xfId="0" applyFont="1" applyAlignment="1">
      <alignment wrapText="1"/>
    </xf>
    <xf numFmtId="0" fontId="1" fillId="0" borderId="1" xfId="0" applyFont="1" applyBorder="1" applyAlignment="1">
      <alignment horizontal="right" vertical="center" wrapText="1"/>
    </xf>
    <xf numFmtId="164" fontId="14" fillId="0" borderId="5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3" fontId="12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 wrapText="1"/>
    </xf>
    <xf numFmtId="0" fontId="1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8"/>
  <sheetViews>
    <sheetView showGridLines="0" tabSelected="1" zoomScale="85" zoomScaleNormal="85" workbookViewId="0">
      <selection activeCell="B9" sqref="B9:C9"/>
    </sheetView>
  </sheetViews>
  <sheetFormatPr defaultRowHeight="13.2" x14ac:dyDescent="0.25"/>
  <cols>
    <col min="1" max="1" width="4.5546875" style="8" customWidth="1"/>
    <col min="2" max="2" width="41.21875" style="8" customWidth="1"/>
    <col min="3" max="3" width="9.33203125" style="8" customWidth="1"/>
    <col min="4" max="4" width="17.5546875" style="8" customWidth="1"/>
    <col min="5" max="5" width="2.21875" style="8" customWidth="1"/>
    <col min="6" max="6" width="20" style="8" customWidth="1"/>
    <col min="7" max="16384" width="8.88671875" style="8"/>
  </cols>
  <sheetData>
    <row r="2" spans="2:8" s="48" customFormat="1" ht="14.4" x14ac:dyDescent="0.25">
      <c r="B2" s="47" t="s">
        <v>20</v>
      </c>
      <c r="C2" s="47"/>
    </row>
    <row r="3" spans="2:8" x14ac:dyDescent="0.25">
      <c r="B3" s="7" t="s">
        <v>87</v>
      </c>
      <c r="C3" s="7"/>
    </row>
    <row r="5" spans="2:8" x14ac:dyDescent="0.25">
      <c r="B5" s="10" t="s">
        <v>0</v>
      </c>
      <c r="C5" s="10"/>
      <c r="D5" s="21" t="s">
        <v>88</v>
      </c>
      <c r="E5" s="11"/>
      <c r="F5" s="21" t="s">
        <v>63</v>
      </c>
    </row>
    <row r="6" spans="2:8" x14ac:dyDescent="0.25">
      <c r="B6" s="12" t="s">
        <v>1</v>
      </c>
      <c r="C6" s="12"/>
      <c r="D6" s="13"/>
      <c r="E6" s="13"/>
      <c r="F6" s="13"/>
    </row>
    <row r="7" spans="2:8" x14ac:dyDescent="0.25">
      <c r="B7" s="38" t="s">
        <v>2</v>
      </c>
      <c r="C7" s="75">
        <v>5</v>
      </c>
      <c r="D7" s="15">
        <v>1267439</v>
      </c>
      <c r="E7" s="13"/>
      <c r="F7" s="15">
        <v>153782</v>
      </c>
    </row>
    <row r="8" spans="2:8" ht="26.4" x14ac:dyDescent="0.25">
      <c r="B8" s="38" t="s">
        <v>61</v>
      </c>
      <c r="C8" s="75">
        <v>6</v>
      </c>
      <c r="D8" s="15">
        <v>12861902</v>
      </c>
      <c r="E8" s="13"/>
      <c r="F8" s="15">
        <v>1923177</v>
      </c>
    </row>
    <row r="9" spans="2:8" x14ac:dyDescent="0.25">
      <c r="B9" s="38" t="s">
        <v>3</v>
      </c>
      <c r="C9" s="75">
        <v>7</v>
      </c>
      <c r="D9" s="15">
        <v>64957249</v>
      </c>
      <c r="E9" s="13"/>
      <c r="F9" s="15">
        <v>6606958</v>
      </c>
    </row>
    <row r="10" spans="2:8" x14ac:dyDescent="0.25">
      <c r="B10" s="38" t="s">
        <v>4</v>
      </c>
      <c r="C10" s="75">
        <v>8</v>
      </c>
      <c r="D10" s="15">
        <v>13217</v>
      </c>
      <c r="E10" s="13"/>
      <c r="F10" s="15">
        <v>4007</v>
      </c>
    </row>
    <row r="11" spans="2:8" x14ac:dyDescent="0.25">
      <c r="B11" s="38" t="s">
        <v>5</v>
      </c>
      <c r="C11" s="75"/>
      <c r="D11" s="15">
        <v>3311</v>
      </c>
      <c r="E11" s="13"/>
      <c r="F11" s="15">
        <v>2344</v>
      </c>
    </row>
    <row r="12" spans="2:8" x14ac:dyDescent="0.25">
      <c r="B12" s="38" t="s">
        <v>6</v>
      </c>
      <c r="C12" s="75"/>
      <c r="D12" s="13">
        <v>490</v>
      </c>
      <c r="E12" s="13"/>
      <c r="F12" s="13">
        <v>972</v>
      </c>
    </row>
    <row r="13" spans="2:8" x14ac:dyDescent="0.25">
      <c r="B13" s="38" t="s">
        <v>7</v>
      </c>
      <c r="C13" s="75">
        <v>9</v>
      </c>
      <c r="D13" s="15">
        <v>23960</v>
      </c>
      <c r="E13" s="13"/>
      <c r="F13" s="15">
        <v>8365</v>
      </c>
      <c r="H13" s="8" t="s">
        <v>60</v>
      </c>
    </row>
    <row r="14" spans="2:8" ht="13.8" thickBot="1" x14ac:dyDescent="0.3">
      <c r="B14" s="12" t="s">
        <v>8</v>
      </c>
      <c r="C14" s="12"/>
      <c r="D14" s="58">
        <f>SUM(D7:D13)</f>
        <v>79127568</v>
      </c>
      <c r="E14" s="9"/>
      <c r="F14" s="58">
        <f>SUM(F7:F13)</f>
        <v>8699605</v>
      </c>
    </row>
    <row r="15" spans="2:8" x14ac:dyDescent="0.25">
      <c r="B15" s="14"/>
      <c r="C15" s="14"/>
      <c r="D15" s="13"/>
      <c r="E15" s="13"/>
      <c r="F15" s="13"/>
      <c r="H15" s="8" t="s">
        <v>60</v>
      </c>
    </row>
    <row r="16" spans="2:8" x14ac:dyDescent="0.25">
      <c r="B16" s="12" t="s">
        <v>9</v>
      </c>
      <c r="C16" s="12"/>
      <c r="D16" s="13"/>
      <c r="E16" s="13"/>
      <c r="F16" s="13"/>
    </row>
    <row r="17" spans="1:8" x14ac:dyDescent="0.25">
      <c r="B17" s="38" t="s">
        <v>84</v>
      </c>
      <c r="C17" s="75">
        <v>10</v>
      </c>
      <c r="D17" s="15">
        <v>1349962</v>
      </c>
      <c r="E17" s="13"/>
      <c r="F17" s="13"/>
    </row>
    <row r="18" spans="1:8" x14ac:dyDescent="0.25">
      <c r="A18" s="20"/>
      <c r="B18" s="38" t="s">
        <v>85</v>
      </c>
      <c r="C18" s="75">
        <v>11</v>
      </c>
      <c r="D18" s="15">
        <v>15861000</v>
      </c>
      <c r="E18" s="70"/>
      <c r="F18" s="69">
        <v>3268061</v>
      </c>
      <c r="G18" s="20"/>
      <c r="H18" s="20"/>
    </row>
    <row r="19" spans="1:8" x14ac:dyDescent="0.25">
      <c r="A19" s="20"/>
      <c r="B19" s="8" t="s">
        <v>89</v>
      </c>
      <c r="D19" s="15">
        <v>1380000</v>
      </c>
      <c r="E19" s="70"/>
      <c r="F19" s="69"/>
      <c r="G19" s="20"/>
      <c r="H19" s="20"/>
    </row>
    <row r="20" spans="1:8" s="20" customFormat="1" ht="26.4" x14ac:dyDescent="0.25">
      <c r="A20" s="8"/>
      <c r="B20" s="14" t="s">
        <v>10</v>
      </c>
      <c r="C20" s="14"/>
      <c r="D20" s="15">
        <v>472600</v>
      </c>
      <c r="E20" s="13"/>
      <c r="F20" s="15">
        <v>161911</v>
      </c>
      <c r="G20" s="8"/>
      <c r="H20" s="8"/>
    </row>
    <row r="21" spans="1:8" ht="26.4" x14ac:dyDescent="0.25">
      <c r="B21" s="14" t="s">
        <v>11</v>
      </c>
      <c r="C21" s="14"/>
      <c r="D21" s="15">
        <v>1244</v>
      </c>
      <c r="E21" s="13"/>
      <c r="F21" s="15">
        <v>1244</v>
      </c>
    </row>
    <row r="22" spans="1:8" x14ac:dyDescent="0.25">
      <c r="B22" s="14" t="s">
        <v>12</v>
      </c>
      <c r="C22" s="75">
        <v>17</v>
      </c>
      <c r="D22" s="15">
        <v>1559</v>
      </c>
      <c r="E22" s="13"/>
      <c r="F22" s="15">
        <v>27381</v>
      </c>
    </row>
    <row r="23" spans="1:8" x14ac:dyDescent="0.25">
      <c r="B23" s="14" t="s">
        <v>13</v>
      </c>
      <c r="C23" s="75">
        <v>12</v>
      </c>
      <c r="D23" s="15">
        <v>6533</v>
      </c>
      <c r="E23" s="13"/>
      <c r="F23" s="15">
        <v>16519</v>
      </c>
    </row>
    <row r="24" spans="1:8" x14ac:dyDescent="0.25">
      <c r="B24" s="12" t="s">
        <v>14</v>
      </c>
      <c r="C24" s="12"/>
      <c r="D24" s="22">
        <f>SUM(D17:D23)</f>
        <v>19072898</v>
      </c>
      <c r="E24" s="9"/>
      <c r="F24" s="22">
        <f>SUM(F17:F23)</f>
        <v>3475116</v>
      </c>
    </row>
    <row r="25" spans="1:8" x14ac:dyDescent="0.25">
      <c r="B25" s="14"/>
      <c r="C25" s="14"/>
      <c r="D25" s="13"/>
      <c r="E25" s="13"/>
      <c r="F25" s="13"/>
    </row>
    <row r="26" spans="1:8" x14ac:dyDescent="0.25">
      <c r="B26" s="12" t="s">
        <v>15</v>
      </c>
      <c r="C26" s="12"/>
      <c r="D26" s="13"/>
      <c r="E26" s="13"/>
      <c r="F26" s="13"/>
    </row>
    <row r="27" spans="1:8" x14ac:dyDescent="0.25">
      <c r="B27" s="38" t="s">
        <v>16</v>
      </c>
      <c r="C27" s="75">
        <v>13</v>
      </c>
      <c r="D27" s="52">
        <v>13755150</v>
      </c>
      <c r="E27" s="13"/>
      <c r="F27" s="52">
        <v>4755150</v>
      </c>
    </row>
    <row r="28" spans="1:8" x14ac:dyDescent="0.25">
      <c r="B28" s="38" t="s">
        <v>54</v>
      </c>
      <c r="C28" s="75">
        <v>13</v>
      </c>
      <c r="D28" s="52">
        <v>0</v>
      </c>
      <c r="E28" s="13"/>
      <c r="F28" s="52">
        <v>-150000</v>
      </c>
    </row>
    <row r="29" spans="1:8" x14ac:dyDescent="0.25">
      <c r="B29" s="38" t="s">
        <v>83</v>
      </c>
      <c r="C29" s="75">
        <v>13</v>
      </c>
      <c r="D29" s="52">
        <v>47006205</v>
      </c>
      <c r="E29" s="13"/>
      <c r="F29" s="52">
        <v>0</v>
      </c>
    </row>
    <row r="30" spans="1:8" x14ac:dyDescent="0.25">
      <c r="B30" s="38" t="s">
        <v>17</v>
      </c>
      <c r="C30" s="38"/>
      <c r="D30" s="52">
        <v>-706685</v>
      </c>
      <c r="E30" s="13"/>
      <c r="F30" s="52">
        <v>619339</v>
      </c>
    </row>
    <row r="31" spans="1:8" x14ac:dyDescent="0.25">
      <c r="B31" s="12" t="s">
        <v>18</v>
      </c>
      <c r="C31" s="12"/>
      <c r="D31" s="22">
        <f>SUM(D27:D30)</f>
        <v>60054670</v>
      </c>
      <c r="E31" s="9"/>
      <c r="F31" s="22">
        <f>SUM(F27:F30)</f>
        <v>5224489</v>
      </c>
    </row>
    <row r="32" spans="1:8" ht="13.8" thickBot="1" x14ac:dyDescent="0.3">
      <c r="B32" s="12" t="s">
        <v>19</v>
      </c>
      <c r="C32" s="12"/>
      <c r="D32" s="58">
        <f>D31+D24</f>
        <v>79127568</v>
      </c>
      <c r="E32" s="9"/>
      <c r="F32" s="58">
        <f>F31+F24</f>
        <v>8699605</v>
      </c>
    </row>
    <row r="33" spans="1:8" x14ac:dyDescent="0.25">
      <c r="B33" s="16"/>
      <c r="C33" s="16"/>
      <c r="D33" s="52">
        <f>D32-D14</f>
        <v>0</v>
      </c>
      <c r="E33" s="9"/>
      <c r="F33" s="52">
        <f>F32-F14</f>
        <v>0</v>
      </c>
    </row>
    <row r="34" spans="1:8" x14ac:dyDescent="0.25">
      <c r="B34" s="16"/>
      <c r="C34" s="16"/>
      <c r="D34" s="9"/>
      <c r="E34" s="9"/>
      <c r="F34" s="9"/>
    </row>
    <row r="36" spans="1:8" x14ac:dyDescent="0.25">
      <c r="A36" s="20"/>
      <c r="B36" s="49" t="s">
        <v>21</v>
      </c>
      <c r="C36" s="49"/>
      <c r="D36" s="20"/>
      <c r="E36" s="20"/>
      <c r="F36" s="50" t="s">
        <v>22</v>
      </c>
      <c r="G36" s="20"/>
      <c r="H36" s="20"/>
    </row>
    <row r="37" spans="1:8" s="20" customFormat="1" x14ac:dyDescent="0.25">
      <c r="A37" s="8"/>
      <c r="B37" s="44" t="s">
        <v>23</v>
      </c>
      <c r="C37" s="44"/>
      <c r="D37" s="8"/>
      <c r="E37" s="8"/>
      <c r="F37" s="46" t="s">
        <v>24</v>
      </c>
      <c r="G37" s="8"/>
      <c r="H37" s="8"/>
    </row>
    <row r="38" spans="1:8" x14ac:dyDescent="0.25">
      <c r="B38" s="44" t="s">
        <v>25</v>
      </c>
      <c r="C38" s="44"/>
      <c r="F38" s="46" t="s">
        <v>26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2"/>
  <sheetViews>
    <sheetView showGridLines="0" zoomScale="85" zoomScaleNormal="85" workbookViewId="0">
      <selection activeCell="C25" sqref="C25"/>
    </sheetView>
  </sheetViews>
  <sheetFormatPr defaultRowHeight="13.2" x14ac:dyDescent="0.25"/>
  <cols>
    <col min="1" max="1" width="5.109375" style="8" customWidth="1"/>
    <col min="2" max="2" width="41" style="8" customWidth="1"/>
    <col min="3" max="3" width="7.6640625" style="8" customWidth="1"/>
    <col min="4" max="4" width="19.33203125" style="8" customWidth="1"/>
    <col min="5" max="5" width="3.44140625" style="8" customWidth="1"/>
    <col min="6" max="6" width="18.6640625" style="8" customWidth="1"/>
    <col min="7" max="9" width="8.88671875" style="8"/>
    <col min="10" max="10" width="9.109375" style="8" bestFit="1" customWidth="1"/>
    <col min="11" max="16384" width="8.88671875" style="8"/>
  </cols>
  <sheetData>
    <row r="2" spans="2:10" ht="14.4" x14ac:dyDescent="0.25">
      <c r="B2" s="47" t="s">
        <v>20</v>
      </c>
    </row>
    <row r="3" spans="2:10" ht="5.4" customHeight="1" x14ac:dyDescent="0.25">
      <c r="B3" s="7"/>
    </row>
    <row r="4" spans="2:10" x14ac:dyDescent="0.25">
      <c r="B4" s="7" t="s">
        <v>27</v>
      </c>
    </row>
    <row r="5" spans="2:10" x14ac:dyDescent="0.25">
      <c r="B5" s="7" t="s">
        <v>90</v>
      </c>
    </row>
    <row r="7" spans="2:10" ht="40.200000000000003" thickBot="1" x14ac:dyDescent="0.3">
      <c r="B7" s="10" t="s">
        <v>0</v>
      </c>
      <c r="C7" s="34"/>
      <c r="D7" s="35" t="s">
        <v>91</v>
      </c>
      <c r="E7" s="11"/>
      <c r="F7" s="35" t="s">
        <v>92</v>
      </c>
    </row>
    <row r="8" spans="2:10" ht="39.6" x14ac:dyDescent="0.25">
      <c r="B8" s="12" t="s">
        <v>28</v>
      </c>
      <c r="C8" s="36"/>
      <c r="D8" s="37"/>
      <c r="F8" s="27"/>
    </row>
    <row r="9" spans="2:10" x14ac:dyDescent="0.25">
      <c r="B9" s="38" t="s">
        <v>2</v>
      </c>
      <c r="C9" s="39"/>
      <c r="D9" s="59"/>
      <c r="E9" s="59"/>
      <c r="F9" s="71">
        <v>2683</v>
      </c>
    </row>
    <row r="10" spans="2:10" x14ac:dyDescent="0.25">
      <c r="B10" s="38" t="s">
        <v>64</v>
      </c>
      <c r="C10" s="39"/>
      <c r="D10" s="60">
        <v>428990</v>
      </c>
      <c r="E10" s="59"/>
      <c r="F10" s="59" t="s">
        <v>62</v>
      </c>
    </row>
    <row r="11" spans="2:10" x14ac:dyDescent="0.25">
      <c r="B11" s="38" t="s">
        <v>65</v>
      </c>
      <c r="C11" s="39"/>
      <c r="D11" s="60">
        <v>584244</v>
      </c>
      <c r="E11" s="59"/>
      <c r="F11" s="59" t="s">
        <v>62</v>
      </c>
    </row>
    <row r="12" spans="2:10" x14ac:dyDescent="0.25">
      <c r="B12" s="38" t="s">
        <v>3</v>
      </c>
      <c r="C12" s="39"/>
      <c r="D12" s="60">
        <v>2952078</v>
      </c>
      <c r="E12" s="59"/>
      <c r="F12" s="71">
        <v>301863</v>
      </c>
    </row>
    <row r="13" spans="2:10" ht="39.6" x14ac:dyDescent="0.25">
      <c r="B13" s="40" t="s">
        <v>29</v>
      </c>
      <c r="C13" s="41"/>
      <c r="D13" s="28">
        <f>SUM(D9:D12)</f>
        <v>3965312</v>
      </c>
      <c r="E13" s="9"/>
      <c r="F13" s="28">
        <f>SUM(F9:F12)</f>
        <v>304546</v>
      </c>
      <c r="H13" s="57"/>
      <c r="J13" s="57"/>
    </row>
    <row r="14" spans="2:10" x14ac:dyDescent="0.25">
      <c r="B14" s="40"/>
      <c r="C14" s="41"/>
      <c r="D14" s="61"/>
      <c r="E14" s="9"/>
      <c r="F14" s="27"/>
      <c r="H14" s="57"/>
      <c r="J14" s="57"/>
    </row>
    <row r="15" spans="2:10" x14ac:dyDescent="0.25">
      <c r="B15" s="40" t="s">
        <v>30</v>
      </c>
      <c r="C15" s="41"/>
      <c r="D15" s="27"/>
      <c r="F15" s="27"/>
    </row>
    <row r="16" spans="2:10" x14ac:dyDescent="0.25">
      <c r="B16" s="38" t="s">
        <v>31</v>
      </c>
      <c r="C16" s="42"/>
      <c r="D16" s="26">
        <v>-1353550</v>
      </c>
      <c r="E16" s="13"/>
      <c r="F16" s="26">
        <v>-81255</v>
      </c>
    </row>
    <row r="17" spans="2:10" x14ac:dyDescent="0.25">
      <c r="B17" s="40" t="s">
        <v>32</v>
      </c>
      <c r="C17" s="76">
        <v>14</v>
      </c>
      <c r="D17" s="29">
        <f>SUM(D13:D16)</f>
        <v>2611762</v>
      </c>
      <c r="E17" s="9"/>
      <c r="F17" s="29">
        <f>SUM(F13:F16)</f>
        <v>223291</v>
      </c>
      <c r="H17" s="57"/>
      <c r="J17" s="57"/>
    </row>
    <row r="18" spans="2:10" x14ac:dyDescent="0.25">
      <c r="B18" s="38"/>
      <c r="C18" s="42"/>
      <c r="D18" s="27"/>
      <c r="F18" s="27"/>
    </row>
    <row r="19" spans="2:10" x14ac:dyDescent="0.25">
      <c r="B19" s="38" t="s">
        <v>33</v>
      </c>
      <c r="C19" s="76">
        <v>8</v>
      </c>
      <c r="D19" s="26">
        <v>-3339661</v>
      </c>
      <c r="E19" s="13"/>
      <c r="F19" s="26">
        <v>-9332</v>
      </c>
    </row>
    <row r="20" spans="2:10" ht="26.4" x14ac:dyDescent="0.25">
      <c r="B20" s="64" t="s">
        <v>66</v>
      </c>
      <c r="C20" s="41"/>
      <c r="D20" s="28">
        <f>SUM(D17:D19)</f>
        <v>-727899</v>
      </c>
      <c r="E20" s="9"/>
      <c r="F20" s="28">
        <f>SUM(F17:F19)</f>
        <v>213959</v>
      </c>
      <c r="H20" s="57"/>
      <c r="J20" s="57"/>
    </row>
    <row r="21" spans="2:10" x14ac:dyDescent="0.25">
      <c r="B21" s="38"/>
      <c r="C21" s="42"/>
      <c r="D21" s="27"/>
      <c r="F21" s="27"/>
    </row>
    <row r="22" spans="2:10" x14ac:dyDescent="0.25">
      <c r="B22" s="38" t="s">
        <v>34</v>
      </c>
      <c r="C22" s="76">
        <v>15</v>
      </c>
      <c r="D22" s="27">
        <v>-53750</v>
      </c>
      <c r="E22" s="27"/>
      <c r="F22" s="27">
        <v>-22620</v>
      </c>
    </row>
    <row r="23" spans="2:10" x14ac:dyDescent="0.25">
      <c r="B23" s="38" t="s">
        <v>35</v>
      </c>
      <c r="C23" s="76">
        <v>16</v>
      </c>
      <c r="D23" s="26">
        <v>-36095</v>
      </c>
      <c r="E23" s="27"/>
      <c r="F23" s="27">
        <v>-13180</v>
      </c>
    </row>
    <row r="24" spans="2:10" s="44" customFormat="1" x14ac:dyDescent="0.25">
      <c r="B24" s="12" t="s">
        <v>67</v>
      </c>
      <c r="C24" s="41"/>
      <c r="D24" s="28">
        <f>SUM(D20:D23)</f>
        <v>-817744</v>
      </c>
      <c r="E24" s="29"/>
      <c r="F24" s="28">
        <f>SUM(F20:F23)</f>
        <v>178159</v>
      </c>
      <c r="H24" s="63"/>
      <c r="J24" s="63"/>
    </row>
    <row r="25" spans="2:10" x14ac:dyDescent="0.25">
      <c r="B25" s="43" t="s">
        <v>68</v>
      </c>
      <c r="C25" s="76">
        <v>17</v>
      </c>
      <c r="D25" s="26">
        <v>-508280</v>
      </c>
      <c r="E25" s="27"/>
      <c r="F25" s="26">
        <v>-34335</v>
      </c>
    </row>
    <row r="26" spans="2:10" x14ac:dyDescent="0.25">
      <c r="B26" s="12" t="s">
        <v>69</v>
      </c>
      <c r="C26" s="41"/>
      <c r="D26" s="28">
        <f>SUM(D24:D25)</f>
        <v>-1326024</v>
      </c>
      <c r="E26" s="27"/>
      <c r="F26" s="28">
        <f>SUM(F24:F25)</f>
        <v>143824</v>
      </c>
      <c r="H26" s="57"/>
      <c r="J26" s="57"/>
    </row>
    <row r="27" spans="2:10" s="44" customFormat="1" ht="26.4" x14ac:dyDescent="0.25">
      <c r="B27" s="16" t="s">
        <v>70</v>
      </c>
      <c r="C27" s="41"/>
      <c r="D27" s="28">
        <f>D26</f>
        <v>-1326024</v>
      </c>
      <c r="E27" s="29"/>
      <c r="F27" s="28">
        <f>F26</f>
        <v>143824</v>
      </c>
    </row>
    <row r="30" spans="2:10" x14ac:dyDescent="0.25">
      <c r="B30" s="44" t="s">
        <v>21</v>
      </c>
      <c r="F30" s="45" t="s">
        <v>22</v>
      </c>
    </row>
    <row r="31" spans="2:10" x14ac:dyDescent="0.25">
      <c r="B31" s="44" t="s">
        <v>23</v>
      </c>
      <c r="F31" s="46" t="s">
        <v>24</v>
      </c>
    </row>
    <row r="32" spans="2:10" x14ac:dyDescent="0.25">
      <c r="B32" s="44" t="s">
        <v>25</v>
      </c>
      <c r="F32" s="46" t="s">
        <v>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1"/>
  <sheetViews>
    <sheetView showGridLines="0" zoomScale="70" zoomScaleNormal="70" workbookViewId="0">
      <selection activeCell="F35" sqref="F35"/>
    </sheetView>
  </sheetViews>
  <sheetFormatPr defaultRowHeight="14.4" x14ac:dyDescent="0.3"/>
  <cols>
    <col min="2" max="2" width="42.6640625" customWidth="1"/>
    <col min="3" max="3" width="7.33203125" customWidth="1"/>
    <col min="4" max="4" width="20.33203125" customWidth="1"/>
    <col min="5" max="5" width="3" customWidth="1"/>
    <col min="6" max="6" width="16.88671875" customWidth="1"/>
  </cols>
  <sheetData>
    <row r="1" spans="2:6" x14ac:dyDescent="0.3">
      <c r="B1" s="6" t="s">
        <v>20</v>
      </c>
    </row>
    <row r="2" spans="2:6" x14ac:dyDescent="0.3">
      <c r="B2" s="23"/>
    </row>
    <row r="3" spans="2:6" x14ac:dyDescent="0.3">
      <c r="B3" s="6" t="s">
        <v>36</v>
      </c>
    </row>
    <row r="4" spans="2:6" x14ac:dyDescent="0.3">
      <c r="B4" s="6" t="s">
        <v>90</v>
      </c>
    </row>
    <row r="5" spans="2:6" ht="14.4" customHeight="1" x14ac:dyDescent="0.3">
      <c r="B5" s="73" t="s">
        <v>0</v>
      </c>
      <c r="C5" s="32"/>
      <c r="D5" s="30"/>
      <c r="E5" s="74"/>
    </row>
    <row r="6" spans="2:6" ht="38.4" thickBot="1" x14ac:dyDescent="0.35">
      <c r="B6" s="73"/>
      <c r="C6" s="32"/>
      <c r="D6" s="65" t="s">
        <v>93</v>
      </c>
      <c r="E6" s="74"/>
      <c r="F6" s="65" t="s">
        <v>94</v>
      </c>
    </row>
    <row r="7" spans="2:6" ht="25.2" x14ac:dyDescent="0.3">
      <c r="B7" s="1" t="s">
        <v>37</v>
      </c>
      <c r="C7" s="1"/>
      <c r="D7" s="2"/>
      <c r="E7" s="2"/>
      <c r="F7" s="2"/>
    </row>
    <row r="8" spans="2:6" x14ac:dyDescent="0.3">
      <c r="B8" s="24" t="s">
        <v>38</v>
      </c>
      <c r="C8" s="24"/>
      <c r="D8" s="27">
        <v>3393676</v>
      </c>
      <c r="E8" s="27"/>
      <c r="F8" s="27">
        <v>304546</v>
      </c>
    </row>
    <row r="9" spans="2:6" x14ac:dyDescent="0.3">
      <c r="B9" s="24" t="s">
        <v>39</v>
      </c>
      <c r="C9" s="24"/>
      <c r="D9" s="27">
        <v>-611648</v>
      </c>
      <c r="E9" s="27"/>
      <c r="F9" s="27">
        <v>-6100</v>
      </c>
    </row>
    <row r="10" spans="2:6" x14ac:dyDescent="0.3">
      <c r="B10" s="24" t="s">
        <v>40</v>
      </c>
      <c r="C10" s="24"/>
      <c r="D10" s="27">
        <v>-53750</v>
      </c>
      <c r="E10" s="27"/>
      <c r="F10" s="27">
        <v>-21303</v>
      </c>
    </row>
    <row r="11" spans="2:6" x14ac:dyDescent="0.3">
      <c r="B11" s="24" t="s">
        <v>41</v>
      </c>
      <c r="C11" s="24"/>
      <c r="D11" s="27">
        <v>-34645</v>
      </c>
      <c r="E11" s="27"/>
      <c r="F11" s="27">
        <v>-7927</v>
      </c>
    </row>
    <row r="12" spans="2:6" ht="25.2" x14ac:dyDescent="0.3">
      <c r="B12" s="31" t="s">
        <v>42</v>
      </c>
      <c r="C12" s="31"/>
      <c r="D12" s="27"/>
      <c r="E12" s="27"/>
      <c r="F12" s="27"/>
    </row>
    <row r="13" spans="2:6" x14ac:dyDescent="0.3">
      <c r="B13" s="24" t="s">
        <v>43</v>
      </c>
      <c r="C13" s="24"/>
      <c r="D13" s="27">
        <v>-61702560</v>
      </c>
      <c r="E13" s="27"/>
      <c r="F13" s="27">
        <v>-243020</v>
      </c>
    </row>
    <row r="14" spans="2:6" x14ac:dyDescent="0.3">
      <c r="B14" s="24" t="s">
        <v>71</v>
      </c>
      <c r="C14" s="24"/>
      <c r="D14" s="27">
        <v>482</v>
      </c>
      <c r="E14" s="27"/>
      <c r="F14" s="27">
        <v>-3476</v>
      </c>
    </row>
    <row r="15" spans="2:6" x14ac:dyDescent="0.3">
      <c r="B15" s="24" t="s">
        <v>72</v>
      </c>
      <c r="C15" s="24"/>
      <c r="D15" s="27">
        <v>-15595</v>
      </c>
      <c r="E15" s="27"/>
      <c r="F15" s="27">
        <v>0</v>
      </c>
    </row>
    <row r="16" spans="2:6" x14ac:dyDescent="0.3">
      <c r="B16" s="24" t="s">
        <v>73</v>
      </c>
      <c r="C16" s="24"/>
      <c r="D16" s="27">
        <v>-9986</v>
      </c>
      <c r="E16" s="27"/>
      <c r="F16" s="27">
        <v>26203</v>
      </c>
    </row>
    <row r="17" spans="2:6" ht="37.799999999999997" x14ac:dyDescent="0.3">
      <c r="B17" s="25" t="s">
        <v>44</v>
      </c>
      <c r="C17" s="25"/>
      <c r="D17" s="53">
        <f>SUM(D8:D16)</f>
        <v>-59034026</v>
      </c>
      <c r="E17" s="52"/>
      <c r="F17" s="53">
        <f>SUM(F8:F16)</f>
        <v>48923</v>
      </c>
    </row>
    <row r="18" spans="2:6" x14ac:dyDescent="0.3">
      <c r="B18" s="24" t="s">
        <v>45</v>
      </c>
      <c r="C18" s="24"/>
      <c r="D18" s="27">
        <v>-223413</v>
      </c>
      <c r="E18" s="2"/>
      <c r="F18" s="27">
        <v>-44192</v>
      </c>
    </row>
    <row r="19" spans="2:6" ht="25.2" x14ac:dyDescent="0.3">
      <c r="B19" s="25" t="s">
        <v>74</v>
      </c>
      <c r="C19" s="25"/>
      <c r="D19" s="53">
        <f>SUM(D17:D18)</f>
        <v>-59257439</v>
      </c>
      <c r="E19" s="52"/>
      <c r="F19" s="53">
        <f>SUM(F17:F18)</f>
        <v>4731</v>
      </c>
    </row>
    <row r="20" spans="2:6" x14ac:dyDescent="0.3">
      <c r="B20" s="25"/>
      <c r="C20" s="25"/>
      <c r="D20" s="52"/>
      <c r="E20" s="52"/>
      <c r="F20" s="52"/>
    </row>
    <row r="21" spans="2:6" ht="25.2" x14ac:dyDescent="0.3">
      <c r="B21" s="1" t="s">
        <v>46</v>
      </c>
      <c r="C21" s="1"/>
      <c r="D21" s="52"/>
      <c r="E21" s="52"/>
      <c r="F21" s="52"/>
    </row>
    <row r="22" spans="2:6" ht="25.2" x14ac:dyDescent="0.3">
      <c r="B22" s="24" t="s">
        <v>47</v>
      </c>
      <c r="C22" s="24"/>
      <c r="D22" s="27">
        <v>-11627</v>
      </c>
      <c r="E22" s="27"/>
      <c r="F22" s="27">
        <v>-302</v>
      </c>
    </row>
    <row r="23" spans="2:6" x14ac:dyDescent="0.3">
      <c r="B23" s="24" t="s">
        <v>75</v>
      </c>
      <c r="C23" s="24"/>
      <c r="D23" s="27">
        <v>-10354481</v>
      </c>
      <c r="E23" s="27"/>
      <c r="F23" s="27">
        <v>0</v>
      </c>
    </row>
    <row r="24" spans="2:6" ht="25.2" x14ac:dyDescent="0.3">
      <c r="B24" s="25" t="s">
        <v>48</v>
      </c>
      <c r="C24" s="25"/>
      <c r="D24" s="53">
        <f>SUM(D22:D23)</f>
        <v>-10366108</v>
      </c>
      <c r="E24" s="52"/>
      <c r="F24" s="53">
        <f>SUM(F22:F23)</f>
        <v>-302</v>
      </c>
    </row>
    <row r="25" spans="2:6" x14ac:dyDescent="0.3">
      <c r="B25" s="3"/>
      <c r="C25" s="3"/>
      <c r="D25" s="52"/>
      <c r="E25" s="52"/>
      <c r="F25" s="52"/>
    </row>
    <row r="26" spans="2:6" ht="25.2" x14ac:dyDescent="0.3">
      <c r="B26" s="1" t="s">
        <v>49</v>
      </c>
      <c r="C26" s="1"/>
      <c r="D26" s="52"/>
      <c r="E26" s="52"/>
      <c r="F26" s="52"/>
    </row>
    <row r="27" spans="2:6" x14ac:dyDescent="0.3">
      <c r="B27" s="24" t="s">
        <v>76</v>
      </c>
      <c r="C27" s="24"/>
      <c r="D27" s="27">
        <v>9150000</v>
      </c>
      <c r="E27" s="52"/>
      <c r="F27" s="52">
        <v>0</v>
      </c>
    </row>
    <row r="28" spans="2:6" x14ac:dyDescent="0.3">
      <c r="B28" s="24" t="s">
        <v>77</v>
      </c>
      <c r="C28" s="24"/>
      <c r="D28" s="27">
        <v>47006205</v>
      </c>
      <c r="E28" s="52"/>
      <c r="F28" s="52">
        <v>0</v>
      </c>
    </row>
    <row r="29" spans="2:6" x14ac:dyDescent="0.3">
      <c r="B29" s="24" t="s">
        <v>86</v>
      </c>
      <c r="C29" s="71"/>
      <c r="D29" s="27">
        <v>1339999</v>
      </c>
      <c r="E29" s="72"/>
      <c r="F29" s="52">
        <v>0</v>
      </c>
    </row>
    <row r="30" spans="2:6" x14ac:dyDescent="0.3">
      <c r="B30" s="24" t="s">
        <v>78</v>
      </c>
      <c r="C30" s="24"/>
      <c r="D30" s="27">
        <v>16641000</v>
      </c>
      <c r="E30" s="52"/>
      <c r="F30" s="52">
        <v>0</v>
      </c>
    </row>
    <row r="31" spans="2:6" x14ac:dyDescent="0.3">
      <c r="B31" s="24" t="s">
        <v>79</v>
      </c>
      <c r="C31" s="24"/>
      <c r="D31" s="27">
        <v>-3400000</v>
      </c>
      <c r="E31" s="52"/>
      <c r="F31" s="52">
        <v>0</v>
      </c>
    </row>
    <row r="32" spans="2:6" ht="25.2" x14ac:dyDescent="0.3">
      <c r="B32" s="25" t="s">
        <v>50</v>
      </c>
      <c r="C32" s="25"/>
      <c r="D32" s="53">
        <f>SUM(D27:D31)</f>
        <v>70737204</v>
      </c>
      <c r="E32" s="52"/>
      <c r="F32" s="53">
        <f>SUM(F27:F31)</f>
        <v>0</v>
      </c>
    </row>
    <row r="33" spans="2:6" ht="25.2" x14ac:dyDescent="0.3">
      <c r="B33" s="25" t="s">
        <v>51</v>
      </c>
      <c r="C33" s="25"/>
      <c r="D33" s="53">
        <f>D32+D24+D19</f>
        <v>1113657</v>
      </c>
      <c r="E33" s="52"/>
      <c r="F33" s="53">
        <f>F32+F24+F19</f>
        <v>4429</v>
      </c>
    </row>
    <row r="34" spans="2:6" ht="25.2" x14ac:dyDescent="0.3">
      <c r="B34" s="24" t="s">
        <v>52</v>
      </c>
      <c r="C34" s="24"/>
      <c r="D34" s="60">
        <v>153782</v>
      </c>
      <c r="E34" s="2"/>
      <c r="F34" s="71">
        <v>76088</v>
      </c>
    </row>
    <row r="35" spans="2:6" ht="25.8" thickBot="1" x14ac:dyDescent="0.35">
      <c r="B35" s="25" t="s">
        <v>53</v>
      </c>
      <c r="C35" s="25"/>
      <c r="D35" s="66">
        <f>SUM(D33:D34)</f>
        <v>1267439</v>
      </c>
      <c r="E35" s="52"/>
      <c r="F35" s="66">
        <f>SUM(F33:F34)</f>
        <v>80517</v>
      </c>
    </row>
    <row r="38" spans="2:6" s="33" customFormat="1" x14ac:dyDescent="0.3">
      <c r="B38" s="56" t="s">
        <v>21</v>
      </c>
      <c r="F38" s="4" t="s">
        <v>22</v>
      </c>
    </row>
    <row r="39" spans="2:6" s="33" customFormat="1" x14ac:dyDescent="0.3">
      <c r="B39" s="56" t="s">
        <v>23</v>
      </c>
      <c r="F39" s="5" t="s">
        <v>24</v>
      </c>
    </row>
    <row r="40" spans="2:6" s="33" customFormat="1" x14ac:dyDescent="0.3">
      <c r="B40" s="56" t="s">
        <v>25</v>
      </c>
      <c r="F40" s="5" t="s">
        <v>26</v>
      </c>
    </row>
    <row r="41" spans="2:6" s="33" customFormat="1" x14ac:dyDescent="0.3"/>
  </sheetData>
  <mergeCells count="2">
    <mergeCell ref="B5:B6"/>
    <mergeCell ref="E5:E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4"/>
  <sheetViews>
    <sheetView showGridLines="0" zoomScale="85" zoomScaleNormal="85" workbookViewId="0">
      <selection activeCell="E18" sqref="E18"/>
    </sheetView>
  </sheetViews>
  <sheetFormatPr defaultRowHeight="13.2" x14ac:dyDescent="0.25"/>
  <cols>
    <col min="1" max="1" width="8.88671875" style="8"/>
    <col min="2" max="2" width="33.21875" style="8" customWidth="1"/>
    <col min="3" max="3" width="12" style="8" customWidth="1"/>
    <col min="4" max="4" width="15.6640625" style="8" customWidth="1"/>
    <col min="5" max="5" width="13.6640625" style="8" customWidth="1"/>
    <col min="6" max="6" width="17.21875" style="8" customWidth="1"/>
    <col min="7" max="7" width="15.77734375" style="8" customWidth="1"/>
    <col min="8" max="16384" width="8.88671875" style="8"/>
  </cols>
  <sheetData>
    <row r="2" spans="2:7" ht="14.4" x14ac:dyDescent="0.25">
      <c r="B2" s="47" t="s">
        <v>20</v>
      </c>
    </row>
    <row r="3" spans="2:7" x14ac:dyDescent="0.25">
      <c r="B3" s="7"/>
    </row>
    <row r="4" spans="2:7" x14ac:dyDescent="0.25">
      <c r="B4" s="7" t="s">
        <v>95</v>
      </c>
    </row>
    <row r="7" spans="2:7" ht="53.4" thickBot="1" x14ac:dyDescent="0.3">
      <c r="B7" s="10" t="s">
        <v>0</v>
      </c>
      <c r="C7" s="67" t="s">
        <v>16</v>
      </c>
      <c r="D7" s="68" t="s">
        <v>83</v>
      </c>
      <c r="E7" s="67" t="s">
        <v>54</v>
      </c>
      <c r="F7" s="67" t="s">
        <v>55</v>
      </c>
      <c r="G7" s="67" t="s">
        <v>56</v>
      </c>
    </row>
    <row r="8" spans="2:7" ht="14.4" x14ac:dyDescent="0.25">
      <c r="B8" s="33"/>
      <c r="C8" s="33"/>
      <c r="D8" s="43"/>
      <c r="E8" s="43"/>
      <c r="F8" s="13"/>
      <c r="G8" s="51"/>
    </row>
    <row r="9" spans="2:7" x14ac:dyDescent="0.25">
      <c r="B9" s="14" t="s">
        <v>59</v>
      </c>
      <c r="C9" s="62">
        <v>1485150</v>
      </c>
      <c r="D9" s="11" t="s">
        <v>62</v>
      </c>
      <c r="E9" s="11" t="s">
        <v>62</v>
      </c>
      <c r="F9" s="62">
        <v>201151</v>
      </c>
      <c r="G9" s="62">
        <f>SUM(C9:F9)</f>
        <v>1686301</v>
      </c>
    </row>
    <row r="10" spans="2:7" x14ac:dyDescent="0.25">
      <c r="B10" s="14" t="s">
        <v>80</v>
      </c>
      <c r="C10" s="36"/>
      <c r="D10" s="11"/>
      <c r="E10" s="11"/>
      <c r="F10" s="60">
        <f>ОПиУ!F27</f>
        <v>143824</v>
      </c>
      <c r="G10" s="62">
        <f>SUM(C10:F10)</f>
        <v>143824</v>
      </c>
    </row>
    <row r="11" spans="2:7" s="44" customFormat="1" ht="13.8" thickBot="1" x14ac:dyDescent="0.3">
      <c r="B11" s="12" t="s">
        <v>96</v>
      </c>
      <c r="C11" s="55">
        <f t="shared" ref="C11:E11" si="0">SUM(C9:C10)</f>
        <v>1485150</v>
      </c>
      <c r="D11" s="55">
        <f t="shared" si="0"/>
        <v>0</v>
      </c>
      <c r="E11" s="55">
        <f t="shared" si="0"/>
        <v>0</v>
      </c>
      <c r="F11" s="55">
        <f t="shared" ref="F11" si="1">SUM(F9:F10)</f>
        <v>344975</v>
      </c>
      <c r="G11" s="55">
        <f t="shared" ref="G11" si="2">SUM(G9:G10)</f>
        <v>1830125</v>
      </c>
    </row>
    <row r="12" spans="2:7" ht="13.8" thickTop="1" x14ac:dyDescent="0.25">
      <c r="B12" s="14"/>
      <c r="C12" s="36"/>
      <c r="D12" s="11"/>
      <c r="E12" s="11"/>
      <c r="F12" s="13"/>
      <c r="G12" s="13"/>
    </row>
    <row r="13" spans="2:7" s="44" customFormat="1" x14ac:dyDescent="0.25">
      <c r="B13" s="12" t="s">
        <v>81</v>
      </c>
      <c r="C13" s="62">
        <v>4755150</v>
      </c>
      <c r="D13" s="54">
        <v>0</v>
      </c>
      <c r="E13" s="54">
        <v>-150000</v>
      </c>
      <c r="F13" s="54">
        <v>619339</v>
      </c>
      <c r="G13" s="62">
        <f>SUM(C13:F13)</f>
        <v>5224489</v>
      </c>
    </row>
    <row r="14" spans="2:7" x14ac:dyDescent="0.25">
      <c r="B14" s="14" t="s">
        <v>82</v>
      </c>
      <c r="C14" s="52"/>
      <c r="D14" s="52"/>
      <c r="E14" s="52"/>
      <c r="F14" s="52">
        <f>ОПиУ!D26</f>
        <v>-1326024</v>
      </c>
      <c r="G14" s="62">
        <f t="shared" ref="G14:G16" si="3">SUM(C14:F14)</f>
        <v>-1326024</v>
      </c>
    </row>
    <row r="15" spans="2:7" x14ac:dyDescent="0.25">
      <c r="B15" s="12" t="s">
        <v>57</v>
      </c>
      <c r="C15" s="52"/>
      <c r="D15" s="52"/>
      <c r="E15" s="52"/>
      <c r="F15" s="52"/>
      <c r="G15" s="62"/>
    </row>
    <row r="16" spans="2:7" x14ac:dyDescent="0.25">
      <c r="B16" s="38" t="s">
        <v>58</v>
      </c>
      <c r="C16" s="52">
        <v>9000000</v>
      </c>
      <c r="D16" s="52">
        <v>0</v>
      </c>
      <c r="E16" s="52">
        <v>150000</v>
      </c>
      <c r="F16" s="52">
        <v>0</v>
      </c>
      <c r="G16" s="62">
        <f t="shared" si="3"/>
        <v>9150000</v>
      </c>
    </row>
    <row r="17" spans="2:7" x14ac:dyDescent="0.25">
      <c r="B17" s="38" t="s">
        <v>83</v>
      </c>
      <c r="C17" s="52">
        <v>0</v>
      </c>
      <c r="D17" s="52">
        <f>ОФП!D29</f>
        <v>47006205</v>
      </c>
      <c r="E17" s="52">
        <v>0</v>
      </c>
      <c r="F17" s="52">
        <v>0</v>
      </c>
      <c r="G17" s="62">
        <f>SUM(C17:F17)</f>
        <v>47006205</v>
      </c>
    </row>
    <row r="18" spans="2:7" ht="13.8" thickBot="1" x14ac:dyDescent="0.3">
      <c r="B18" s="12" t="s">
        <v>97</v>
      </c>
      <c r="C18" s="55">
        <f>SUM(C13:C17)</f>
        <v>13755150</v>
      </c>
      <c r="D18" s="55">
        <f t="shared" ref="D18:G18" si="4">SUM(D13:D17)</f>
        <v>47006205</v>
      </c>
      <c r="E18" s="55">
        <f t="shared" si="4"/>
        <v>0</v>
      </c>
      <c r="F18" s="55">
        <f t="shared" si="4"/>
        <v>-706685</v>
      </c>
      <c r="G18" s="55">
        <f t="shared" si="4"/>
        <v>60054670</v>
      </c>
    </row>
    <row r="19" spans="2:7" ht="13.8" thickTop="1" x14ac:dyDescent="0.25"/>
    <row r="22" spans="2:7" customFormat="1" ht="14.4" x14ac:dyDescent="0.3">
      <c r="B22" s="17" t="s">
        <v>21</v>
      </c>
      <c r="D22" s="8"/>
      <c r="E22" s="8"/>
      <c r="F22" s="18" t="s">
        <v>22</v>
      </c>
      <c r="G22" s="8"/>
    </row>
    <row r="23" spans="2:7" customFormat="1" ht="14.4" x14ac:dyDescent="0.3">
      <c r="B23" s="17" t="s">
        <v>23</v>
      </c>
      <c r="D23" s="8"/>
      <c r="E23" s="8"/>
      <c r="F23" s="19" t="s">
        <v>24</v>
      </c>
      <c r="G23" s="8"/>
    </row>
    <row r="24" spans="2:7" customFormat="1" ht="14.4" x14ac:dyDescent="0.3">
      <c r="B24" s="17" t="s">
        <v>25</v>
      </c>
      <c r="D24" s="8"/>
      <c r="E24" s="8"/>
      <c r="F24" s="19" t="s">
        <v>26</v>
      </c>
      <c r="G24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ОФП</vt:lpstr>
      <vt:lpstr>ОПиУ</vt:lpstr>
      <vt:lpstr>ОДДС</vt:lpstr>
      <vt:lpstr>ОИК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2024-08-05T13:09:06Z</dcterms:created>
  <dcterms:modified xsi:type="dcterms:W3CDTF">2025-08-22T05:42:10Z</dcterms:modified>
</cp:coreProperties>
</file>