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Kase отчеты\"/>
    </mc:Choice>
  </mc:AlternateContent>
  <bookViews>
    <workbookView xWindow="0" yWindow="0" windowWidth="28800" windowHeight="12330"/>
  </bookViews>
  <sheets>
    <sheet name="Баланс" sheetId="1" r:id="rId1"/>
    <sheet name="ОПУ" sheetId="2" r:id="rId2"/>
    <sheet name="Капитал" sheetId="3" r:id="rId3"/>
    <sheet name="ОДДС" sheetId="6" r:id="rId4"/>
  </sheets>
  <definedNames>
    <definedName name="_Hlk35446127" localSheetId="1">ОПУ!$A$1</definedName>
    <definedName name="_Hlk523759641" localSheetId="0">Баланс!$A$5</definedName>
    <definedName name="_Hlk523759728" localSheetId="1">ОПУ!$A$4</definedName>
    <definedName name="_Hlk9584503" localSheetId="1">ОПУ!$A$7</definedName>
    <definedName name="_xlnm.Print_Area" localSheetId="2">Капитал!$A$1:$I$23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C17" i="1" l="1"/>
  <c r="B16" i="3" l="1"/>
  <c r="B11" i="3"/>
  <c r="H14" i="3"/>
  <c r="F16" i="3"/>
  <c r="D16" i="3"/>
  <c r="H15" i="3"/>
  <c r="H16" i="3" l="1"/>
  <c r="D11" i="3"/>
  <c r="C25" i="1" l="1"/>
  <c r="C10" i="2" l="1"/>
  <c r="C24" i="1" l="1"/>
  <c r="C31" i="1" l="1"/>
  <c r="C18" i="1"/>
  <c r="E26" i="1" l="1"/>
  <c r="C26" i="1"/>
  <c r="C32" i="1" s="1"/>
  <c r="E18" i="1"/>
  <c r="H10" i="3" l="1"/>
  <c r="H11" i="3" s="1"/>
  <c r="H13" i="3"/>
  <c r="F11" i="3"/>
  <c r="H9" i="3"/>
  <c r="H8" i="3"/>
  <c r="C12" i="2" l="1"/>
  <c r="C16" i="2" s="1"/>
  <c r="C18" i="2" s="1"/>
  <c r="C19" i="2" l="1"/>
  <c r="E31" i="1"/>
  <c r="E32" i="1" s="1"/>
  <c r="E12" i="2" l="1"/>
  <c r="E16" i="2" s="1"/>
  <c r="E18" i="2" s="1"/>
  <c r="E19" i="2" s="1"/>
</calcChain>
</file>

<file path=xl/sharedStrings.xml><?xml version="1.0" encoding="utf-8"?>
<sst xmlns="http://schemas.openxmlformats.org/spreadsheetml/2006/main" count="130" uniqueCount="101">
  <si>
    <t>2020 года</t>
  </si>
  <si>
    <t>31 декабря</t>
  </si>
  <si>
    <t>Примечание</t>
  </si>
  <si>
    <t>тыс. тенге</t>
  </si>
  <si>
    <t>АКТИВЫ</t>
  </si>
  <si>
    <t>Денежные средства и их эквиваленты</t>
  </si>
  <si>
    <t>Кредиты клиентам</t>
  </si>
  <si>
    <t>Активы в форме прав пользования</t>
  </si>
  <si>
    <t xml:space="preserve">ОБЯЗАТЕЛЬСТВА </t>
  </si>
  <si>
    <t>Обязательства по аренде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</si>
  <si>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</si>
  <si>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</si>
  <si>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</si>
  <si>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</si>
  <si>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</si>
  <si>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</si>
  <si>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Доходы от кредитно-финансовой деятельности</t>
  </si>
  <si>
    <t>Операционные расходы</t>
  </si>
  <si>
    <t>Операционная прибыль</t>
  </si>
  <si>
    <t>Общехозяйственные и административные расходы</t>
  </si>
  <si>
    <t>Прибыль до налогообложения</t>
  </si>
  <si>
    <t>Налог на прибыль</t>
  </si>
  <si>
    <t>Чистая прибыль</t>
  </si>
  <si>
    <t>Итого совокупный доход</t>
  </si>
  <si>
    <t>Остаток на 1 января 2020 года</t>
  </si>
  <si>
    <t>Совокупный доход за период</t>
  </si>
  <si>
    <t>2021 года</t>
  </si>
  <si>
    <t>Остаток на 1 января 2021 года</t>
  </si>
  <si>
    <t>Текущие налоговые активы</t>
  </si>
  <si>
    <t>Нераспределенная прибыль/(накопленный убыток)</t>
  </si>
  <si>
    <t>Запасы</t>
  </si>
  <si>
    <t>Отложенные налоговые активы</t>
  </si>
  <si>
    <t>Резерв по неиспользованным отпускам работников</t>
  </si>
  <si>
    <t>Обязательства по налогам и прочим обязательным платежам в бюджет</t>
  </si>
  <si>
    <t>Дополнительный капитал</t>
  </si>
  <si>
    <t>Финансовые обязательства</t>
  </si>
  <si>
    <t>ТОО «МИКРОФИНАНСОВАЯ ОРГАНИЗАЦИЯ аФИНАНС»</t>
  </si>
  <si>
    <t>Директор</t>
  </si>
  <si>
    <t>Бельдеубаев М. ______________________</t>
  </si>
  <si>
    <t>Восстановление/(начисление) резерва по микрокредитам выданным</t>
  </si>
  <si>
    <t>Чистые финансовые доходы после восстановления / (начисления) резерва по микрокредитам выданным</t>
  </si>
  <si>
    <t>Финансовые расходы</t>
  </si>
  <si>
    <t>Прочие расходы</t>
  </si>
  <si>
    <t xml:space="preserve">Торговая кредиторская задолженность </t>
  </si>
  <si>
    <t>Доход от первоначального признания финансовой помощи, полученной от собственника, по справедливой стоимости</t>
  </si>
  <si>
    <t>Формирование уставного капитала</t>
  </si>
  <si>
    <t xml:space="preserve">  </t>
  </si>
  <si>
    <t>(тыс. тене)</t>
  </si>
  <si>
    <t>Движение денежных средств от операционной деятельности</t>
  </si>
  <si>
    <t>Погашение микрокредитов клиентами</t>
  </si>
  <si>
    <t>Проценты полученные</t>
  </si>
  <si>
    <t>Комиссии полученные</t>
  </si>
  <si>
    <t>Пени и штрафы полученные</t>
  </si>
  <si>
    <t>Авансы полученные</t>
  </si>
  <si>
    <t>Приток денежных средств от операционной деятельности</t>
  </si>
  <si>
    <t>Выдача микрокредитов</t>
  </si>
  <si>
    <t>Выплаты по заработной плате</t>
  </si>
  <si>
    <t>Платежи поставщикам за товары и услуги</t>
  </si>
  <si>
    <t>Платежи в бюджет</t>
  </si>
  <si>
    <t>Авансы выданные</t>
  </si>
  <si>
    <t>Прочие выплаты</t>
  </si>
  <si>
    <t>Отток денежных средств от операционной деятельности</t>
  </si>
  <si>
    <t xml:space="preserve">Приток/ (отток) денежных средств от операционной деятельности </t>
  </si>
  <si>
    <t>Движение денежных средств от инвестиционной деятельности</t>
  </si>
  <si>
    <t xml:space="preserve">Приобретение основных средств </t>
  </si>
  <si>
    <t xml:space="preserve">Чистый приток/ (отток) денежных средств от инвестиционной деятельности </t>
  </si>
  <si>
    <t>Движение денежных средств от финансовой деятельности</t>
  </si>
  <si>
    <t>Оплата уставного капитала</t>
  </si>
  <si>
    <t>Получение финансовой помощи</t>
  </si>
  <si>
    <t xml:space="preserve">Чистый приток/ (отток) денежных средств от финансовой деятельности </t>
  </si>
  <si>
    <t>Чистое увеличение / (уменьшение) денежных средств</t>
  </si>
  <si>
    <t>Влияние изменений курсов валют</t>
  </si>
  <si>
    <t>Денежные средства на начало года</t>
  </si>
  <si>
    <t>Денежные средства на конец года</t>
  </si>
  <si>
    <t>Прочие поступления</t>
  </si>
  <si>
    <t>-</t>
  </si>
  <si>
    <t>Нематериальные активы</t>
  </si>
  <si>
    <t>Прочие активы</t>
  </si>
  <si>
    <t xml:space="preserve">Основные средства </t>
  </si>
  <si>
    <t>Итого активов</t>
  </si>
  <si>
    <t>Прочие обязательства</t>
  </si>
  <si>
    <t>Приобретение нематериальных активов</t>
  </si>
  <si>
    <t>Приток денежных средств от финансовой деятельности</t>
  </si>
  <si>
    <t>Отток денежных средств от финансовой деятельности</t>
  </si>
  <si>
    <t>30 сентября</t>
  </si>
  <si>
    <t>9 месяцев, закончившихся 30 сентября 2021 года (неаудировано)</t>
  </si>
  <si>
    <t>за период с 11 февраля 2020 г., даты образования, 
по 30 сентября 2020г. 
 (неаудировано)</t>
  </si>
  <si>
    <t>Остаток на 30 сентября 2020 года</t>
  </si>
  <si>
    <t>Остаток на 30 сентября 2021 года</t>
  </si>
  <si>
    <t xml:space="preserve">за период с 11 февраля 2020 г., даты образования, 
по 30 сентября 2020г.  (неаудировано)
</t>
  </si>
  <si>
    <t>9 месяцев, закончившихся 30 сентября 2021 года  (неаудировано)</t>
  </si>
  <si>
    <t>Погашение займов</t>
  </si>
  <si>
    <t>Получение займов</t>
  </si>
  <si>
    <t>Выплата финансовой помощи</t>
  </si>
  <si>
    <t>Выпущенные ценные бумаги</t>
  </si>
  <si>
    <t>Выплата вознаграждения по выпущенным ценным бумагам</t>
  </si>
  <si>
    <t>Финансовые доходы</t>
  </si>
  <si>
    <t>ПРОМЕЖУТОЧНЫЙ СОКРАЩЕННЫЙ ОТЧЕТ О ФИНАНСОВОМ ПОЛОЖЕНИИ НА 30 СЕНТЯБРЯ 2021 ГОДА</t>
  </si>
  <si>
    <t>ПРОМЕЖУТОЧНЫЙ СОКРАЩЕННЫЙ ОТЧЕТ О ПРИБЫЛЯХ ИЛИ УБЫТКАХ И ПРОЧЕМ СОВОКУПНОМ ДОХОДЕ ЗА ДЕВЯТЬ МЕСЯЦЕВ, ЗАКОНЧИВШИХСЯ 30 СЕНТЯБРЯ 2021 ГОДА</t>
  </si>
  <si>
    <t>ПРОМЕЖУТОЧНЫЙ СОКРАЩЕННЫЙ ОТЧЕТ ОБ ИЗМЕНЕНИЯХ В КАПИТАЛЕ ЗА ДЕВЯТЬ МЕСЯЦЕВ, ЗАКОНЧИВШИХСЯ 30 СЕНТЯБРЯ 2021 ГОДА</t>
  </si>
  <si>
    <t>ПРОМЕЖУТОЧНЫЙ СОКРАЩЕННЫЙ ОТЧЕТ О ДВИЖЕНИИ ДЕНЕЖНЫХ СРЕДСТВ ЗА ДЕВЯТЬ МЕСЯЦЕВ, ЗАКОНЧИВШИХСЯ 30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</si>
</sst>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_(* #,##0_);_(* \(#,##0\);_(* &quot;-&quot;_);_(@_)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10" fillId="0" borderId="0" xfId="0" applyNumberFormat="1" applyFont="1" applyFill="1"/>
    <xf numFmtId="0" fontId="10" fillId="0" borderId="0" xfId="0" applyFont="1" applyFill="1"/>
    <xf numFmtId="165" fontId="11" fillId="0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0" borderId="0" xfId="0" applyFont="1"/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3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zoomScaleNormal="100" workbookViewId="0">
      <selection activeCell="L13" sqref="L13"/>
    </sheetView>
  </sheetViews>
  <sheetFormatPr defaultRowHeight="15" x14ac:dyDescent="0.25"/>
  <cols>
    <col min="1" max="1" width="42.42578125" customWidth="1"/>
    <col min="2" max="2" width="10.7109375" customWidth="1"/>
    <col min="3" max="3" width="14.85546875" customWidth="1"/>
    <col min="4" max="4" width="2.7109375" customWidth="1"/>
    <col min="5" max="5" width="14.85546875" customWidth="1"/>
  </cols>
  <sheetData>
    <row r="1" spans="1:7" x14ac:dyDescent="0.25">
      <c r="A1" s="14" t="s">
        <v>36</v>
      </c>
    </row>
    <row r="2" spans="1:7" x14ac:dyDescent="0.25">
      <c r="A2" s="15" t="s">
        <v>97</v>
      </c>
    </row>
    <row r="5" spans="1:7" x14ac:dyDescent="0.25">
      <c r="A5" s="63"/>
      <c r="B5" s="64"/>
      <c r="C5" s="3" t="s">
        <v>84</v>
      </c>
      <c r="D5" s="65"/>
      <c r="E5" s="3" t="s">
        <v>1</v>
      </c>
    </row>
    <row r="6" spans="1:7" x14ac:dyDescent="0.25">
      <c r="A6" s="63"/>
      <c r="B6" s="64"/>
      <c r="C6" s="3" t="s">
        <v>26</v>
      </c>
      <c r="D6" s="65"/>
      <c r="E6" s="3" t="s">
        <v>0</v>
      </c>
    </row>
    <row r="7" spans="1:7" x14ac:dyDescent="0.25">
      <c r="B7" s="4" t="s">
        <v>2</v>
      </c>
      <c r="C7" s="3" t="s">
        <v>3</v>
      </c>
      <c r="D7" s="3"/>
      <c r="E7" s="3" t="s">
        <v>3</v>
      </c>
    </row>
    <row r="8" spans="1:7" x14ac:dyDescent="0.25">
      <c r="A8" s="7" t="s">
        <v>4</v>
      </c>
      <c r="B8" s="4"/>
      <c r="C8" s="3"/>
      <c r="D8" s="3"/>
      <c r="E8" s="3"/>
    </row>
    <row r="9" spans="1:7" x14ac:dyDescent="0.25">
      <c r="A9" s="9" t="s">
        <v>5</v>
      </c>
      <c r="B9" s="46">
        <v>4</v>
      </c>
      <c r="C9" s="10">
        <v>109069</v>
      </c>
      <c r="D9" s="8"/>
      <c r="E9" s="10">
        <v>30677</v>
      </c>
    </row>
    <row r="10" spans="1:7" x14ac:dyDescent="0.25">
      <c r="A10" s="9" t="s">
        <v>6</v>
      </c>
      <c r="B10" s="46">
        <v>5</v>
      </c>
      <c r="C10" s="10">
        <v>2571340</v>
      </c>
      <c r="D10" s="8"/>
      <c r="E10" s="10">
        <v>568985</v>
      </c>
      <c r="G10" s="59"/>
    </row>
    <row r="11" spans="1:7" x14ac:dyDescent="0.25">
      <c r="A11" s="9" t="s">
        <v>30</v>
      </c>
      <c r="B11" s="46"/>
      <c r="C11" s="10">
        <v>41</v>
      </c>
      <c r="D11" s="8"/>
      <c r="E11" s="10">
        <v>240</v>
      </c>
      <c r="G11" s="59"/>
    </row>
    <row r="12" spans="1:7" s="32" customFormat="1" x14ac:dyDescent="0.25">
      <c r="A12" s="9" t="s">
        <v>28</v>
      </c>
      <c r="B12" s="46"/>
      <c r="C12" s="10">
        <v>3120</v>
      </c>
      <c r="D12" s="31"/>
      <c r="E12" s="10"/>
      <c r="G12" s="59"/>
    </row>
    <row r="13" spans="1:7" x14ac:dyDescent="0.25">
      <c r="A13" s="9" t="s">
        <v>78</v>
      </c>
      <c r="B13" s="46">
        <v>7</v>
      </c>
      <c r="C13" s="10">
        <v>38546</v>
      </c>
      <c r="D13" s="8"/>
      <c r="E13" s="10">
        <v>4654</v>
      </c>
      <c r="G13" s="59"/>
    </row>
    <row r="14" spans="1:7" s="58" customFormat="1" x14ac:dyDescent="0.25">
      <c r="A14" s="9" t="s">
        <v>76</v>
      </c>
      <c r="B14" s="46">
        <v>8</v>
      </c>
      <c r="C14" s="10">
        <v>14</v>
      </c>
      <c r="D14" s="57"/>
      <c r="E14" s="10">
        <v>0</v>
      </c>
      <c r="G14" s="59"/>
    </row>
    <row r="15" spans="1:7" x14ac:dyDescent="0.25">
      <c r="A15" s="9" t="s">
        <v>7</v>
      </c>
      <c r="B15" s="46"/>
      <c r="C15" s="10">
        <v>199200</v>
      </c>
      <c r="D15" s="8"/>
      <c r="E15" s="10"/>
      <c r="G15" s="59"/>
    </row>
    <row r="16" spans="1:7" x14ac:dyDescent="0.25">
      <c r="A16" s="9" t="s">
        <v>31</v>
      </c>
      <c r="B16" s="46">
        <v>20</v>
      </c>
      <c r="C16" s="10">
        <v>6625</v>
      </c>
      <c r="D16" s="8"/>
      <c r="E16" s="10">
        <v>1052</v>
      </c>
      <c r="G16" s="59"/>
    </row>
    <row r="17" spans="1:7" s="32" customFormat="1" ht="15.75" thickBot="1" x14ac:dyDescent="0.3">
      <c r="A17" s="9" t="s">
        <v>77</v>
      </c>
      <c r="B17" s="46">
        <v>6</v>
      </c>
      <c r="C17" s="10">
        <f>23292+27667</f>
        <v>50959</v>
      </c>
      <c r="D17" s="31"/>
      <c r="E17" s="10">
        <v>20510</v>
      </c>
      <c r="G17" s="59"/>
    </row>
    <row r="18" spans="1:7" ht="15.75" thickBot="1" x14ac:dyDescent="0.3">
      <c r="A18" s="35" t="s">
        <v>79</v>
      </c>
      <c r="B18" s="47"/>
      <c r="C18" s="11">
        <f>SUM(C9:C17)</f>
        <v>2978914</v>
      </c>
      <c r="D18" s="62"/>
      <c r="E18" s="11">
        <f>SUM(E9:E17)</f>
        <v>626118</v>
      </c>
    </row>
    <row r="19" spans="1:7" ht="15.75" thickTop="1" x14ac:dyDescent="0.25">
      <c r="A19" s="7" t="s">
        <v>8</v>
      </c>
      <c r="B19" s="46"/>
      <c r="C19" s="8"/>
      <c r="D19" s="62"/>
      <c r="E19" s="8"/>
    </row>
    <row r="20" spans="1:7" x14ac:dyDescent="0.25">
      <c r="A20" s="9" t="s">
        <v>43</v>
      </c>
      <c r="B20" s="46">
        <v>9</v>
      </c>
      <c r="C20" s="10">
        <v>157498</v>
      </c>
      <c r="D20" s="8"/>
      <c r="E20" s="10">
        <v>66487</v>
      </c>
      <c r="G20" s="59"/>
    </row>
    <row r="21" spans="1:7" s="32" customFormat="1" x14ac:dyDescent="0.25">
      <c r="A21" s="9" t="s">
        <v>32</v>
      </c>
      <c r="B21" s="46">
        <v>10</v>
      </c>
      <c r="C21" s="10">
        <v>12829</v>
      </c>
      <c r="D21" s="8"/>
      <c r="E21" s="10">
        <v>6837</v>
      </c>
      <c r="G21" s="59"/>
    </row>
    <row r="22" spans="1:7" ht="24" x14ac:dyDescent="0.25">
      <c r="A22" s="5" t="s">
        <v>33</v>
      </c>
      <c r="B22" s="46">
        <v>11</v>
      </c>
      <c r="C22" s="10">
        <v>226403</v>
      </c>
      <c r="D22" s="8"/>
      <c r="E22" s="10">
        <v>43591</v>
      </c>
      <c r="G22" s="59"/>
    </row>
    <row r="23" spans="1:7" s="32" customFormat="1" x14ac:dyDescent="0.25">
      <c r="A23" s="9" t="s">
        <v>35</v>
      </c>
      <c r="B23" s="46">
        <v>13</v>
      </c>
      <c r="C23" s="10">
        <v>1053245</v>
      </c>
      <c r="D23" s="33"/>
      <c r="E23" s="10">
        <v>155130</v>
      </c>
      <c r="G23" s="59"/>
    </row>
    <row r="24" spans="1:7" x14ac:dyDescent="0.25">
      <c r="A24" s="9" t="s">
        <v>9</v>
      </c>
      <c r="B24" s="46"/>
      <c r="C24" s="10">
        <f>22890+293080-104338</f>
        <v>211632</v>
      </c>
      <c r="D24" s="8"/>
      <c r="E24" s="10">
        <v>0</v>
      </c>
      <c r="G24" s="59"/>
    </row>
    <row r="25" spans="1:7" s="32" customFormat="1" ht="15.75" thickBot="1" x14ac:dyDescent="0.3">
      <c r="A25" s="9" t="s">
        <v>80</v>
      </c>
      <c r="B25" s="46">
        <v>12</v>
      </c>
      <c r="C25" s="10">
        <f>14367+386+26011</f>
        <v>40764</v>
      </c>
      <c r="D25" s="31"/>
      <c r="E25" s="10">
        <v>6222</v>
      </c>
      <c r="G25" s="59"/>
    </row>
    <row r="26" spans="1:7" ht="15.75" thickBot="1" x14ac:dyDescent="0.3">
      <c r="A26" s="35" t="s">
        <v>10</v>
      </c>
      <c r="B26" s="47"/>
      <c r="C26" s="11">
        <f>SUM(C20:C25)</f>
        <v>1702371</v>
      </c>
      <c r="D26" s="62"/>
      <c r="E26" s="11">
        <f>SUM(E20:E25)</f>
        <v>278267</v>
      </c>
    </row>
    <row r="27" spans="1:7" ht="15.75" thickTop="1" x14ac:dyDescent="0.25">
      <c r="A27" s="7" t="s">
        <v>11</v>
      </c>
      <c r="B27" s="46"/>
      <c r="C27" s="8"/>
      <c r="D27" s="62"/>
      <c r="E27" s="8"/>
    </row>
    <row r="28" spans="1:7" x14ac:dyDescent="0.25">
      <c r="A28" s="9" t="s">
        <v>12</v>
      </c>
      <c r="B28" s="46">
        <v>14</v>
      </c>
      <c r="C28" s="10">
        <v>120000</v>
      </c>
      <c r="D28" s="8"/>
      <c r="E28" s="10">
        <v>120000</v>
      </c>
    </row>
    <row r="29" spans="1:7" x14ac:dyDescent="0.25">
      <c r="A29" s="9" t="s">
        <v>34</v>
      </c>
      <c r="B29" s="46"/>
      <c r="C29" s="10">
        <v>132998</v>
      </c>
      <c r="D29" s="8"/>
      <c r="E29" s="10">
        <v>70769</v>
      </c>
    </row>
    <row r="30" spans="1:7" ht="15.75" thickBot="1" x14ac:dyDescent="0.3">
      <c r="A30" s="9" t="s">
        <v>29</v>
      </c>
      <c r="B30" s="46"/>
      <c r="C30" s="10">
        <v>1023545</v>
      </c>
      <c r="D30" s="62"/>
      <c r="E30" s="10">
        <v>157082</v>
      </c>
    </row>
    <row r="31" spans="1:7" ht="15.75" thickBot="1" x14ac:dyDescent="0.3">
      <c r="A31" s="35" t="s">
        <v>14</v>
      </c>
      <c r="B31" s="47"/>
      <c r="C31" s="11">
        <f>SUM(C28:C30)</f>
        <v>1276543</v>
      </c>
      <c r="D31" s="62"/>
      <c r="E31" s="11">
        <f>SUM(E28:E30)</f>
        <v>347851</v>
      </c>
    </row>
    <row r="32" spans="1:7" ht="16.5" thickTop="1" thickBot="1" x14ac:dyDescent="0.3">
      <c r="A32" s="35" t="s">
        <v>15</v>
      </c>
      <c r="B32" s="47"/>
      <c r="C32" s="13">
        <f>C26+C31</f>
        <v>2978914</v>
      </c>
      <c r="D32" s="62"/>
      <c r="E32" s="13">
        <f>E26+E31</f>
        <v>626118</v>
      </c>
    </row>
    <row r="33" spans="1:1" ht="15.75" thickTop="1" x14ac:dyDescent="0.25"/>
    <row r="36" spans="1:1" x14ac:dyDescent="0.25">
      <c r="A36" s="34" t="s">
        <v>37</v>
      </c>
    </row>
    <row r="37" spans="1:1" x14ac:dyDescent="0.25">
      <c r="A37" s="34" t="s">
        <v>38</v>
      </c>
    </row>
  </sheetData>
  <mergeCells count="6">
    <mergeCell ref="D26:D27"/>
    <mergeCell ref="D30:D32"/>
    <mergeCell ref="A5:A6"/>
    <mergeCell ref="B5:B6"/>
    <mergeCell ref="D5:D6"/>
    <mergeCell ref="D18:D1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Normal="100" workbookViewId="0">
      <selection activeCell="A2" sqref="A2:E2"/>
    </sheetView>
  </sheetViews>
  <sheetFormatPr defaultRowHeight="15" x14ac:dyDescent="0.25"/>
  <cols>
    <col min="1" max="1" width="47" customWidth="1"/>
    <col min="2" max="2" width="11.7109375" customWidth="1"/>
    <col min="3" max="3" width="14.5703125" customWidth="1"/>
    <col min="4" max="4" width="4.140625" customWidth="1"/>
    <col min="5" max="5" width="17" customWidth="1"/>
  </cols>
  <sheetData>
    <row r="1" spans="1:6" x14ac:dyDescent="0.25">
      <c r="A1" s="14" t="s">
        <v>36</v>
      </c>
    </row>
    <row r="2" spans="1:6" ht="31.5" customHeight="1" x14ac:dyDescent="0.25">
      <c r="A2" s="66" t="s">
        <v>98</v>
      </c>
      <c r="B2" s="66"/>
      <c r="C2" s="66"/>
      <c r="D2" s="66"/>
      <c r="E2" s="66"/>
    </row>
    <row r="4" spans="1:6" ht="68.25" customHeight="1" x14ac:dyDescent="0.25">
      <c r="B4" s="2"/>
      <c r="C4" s="3" t="s">
        <v>85</v>
      </c>
      <c r="D4" s="3"/>
      <c r="E4" s="56" t="s">
        <v>86</v>
      </c>
    </row>
    <row r="5" spans="1:6" x14ac:dyDescent="0.25">
      <c r="B5" s="4" t="s">
        <v>2</v>
      </c>
      <c r="C5" s="3" t="s">
        <v>3</v>
      </c>
      <c r="D5" s="3"/>
      <c r="E5" s="3" t="s">
        <v>3</v>
      </c>
    </row>
    <row r="6" spans="1:6" x14ac:dyDescent="0.25">
      <c r="A6" s="2"/>
      <c r="B6" s="48"/>
      <c r="C6" s="3"/>
      <c r="D6" s="3"/>
      <c r="E6" s="3"/>
    </row>
    <row r="7" spans="1:6" x14ac:dyDescent="0.25">
      <c r="A7" s="9" t="s">
        <v>16</v>
      </c>
      <c r="B7" s="46">
        <v>15</v>
      </c>
      <c r="C7" s="17">
        <v>3475283</v>
      </c>
      <c r="D7" s="18"/>
      <c r="E7" s="17">
        <v>232076</v>
      </c>
    </row>
    <row r="8" spans="1:6" ht="24" x14ac:dyDescent="0.25">
      <c r="A8" s="5" t="s">
        <v>39</v>
      </c>
      <c r="B8" s="46"/>
      <c r="C8" s="17">
        <v>-1065781</v>
      </c>
      <c r="D8" s="18"/>
      <c r="E8" s="17">
        <v>-50819</v>
      </c>
      <c r="F8" s="59"/>
    </row>
    <row r="9" spans="1:6" s="59" customFormat="1" x14ac:dyDescent="0.25">
      <c r="A9" s="5" t="s">
        <v>96</v>
      </c>
      <c r="B9" s="46"/>
      <c r="C9" s="17">
        <v>515</v>
      </c>
      <c r="D9" s="18"/>
      <c r="E9" s="17">
        <v>0</v>
      </c>
      <c r="F9" s="60"/>
    </row>
    <row r="10" spans="1:6" ht="24" x14ac:dyDescent="0.25">
      <c r="A10" s="12" t="s">
        <v>40</v>
      </c>
      <c r="B10" s="47"/>
      <c r="C10" s="20">
        <f>SUM(C6:C9)</f>
        <v>2410017</v>
      </c>
      <c r="D10" s="21"/>
      <c r="E10" s="20">
        <f>SUM(E6:E9)</f>
        <v>181257</v>
      </c>
    </row>
    <row r="11" spans="1:6" ht="15.75" thickBot="1" x14ac:dyDescent="0.3">
      <c r="A11" s="9" t="s">
        <v>17</v>
      </c>
      <c r="B11" s="46">
        <v>16</v>
      </c>
      <c r="C11" s="19">
        <v>-1016179</v>
      </c>
      <c r="D11" s="21"/>
      <c r="E11" s="19">
        <v>-84883</v>
      </c>
    </row>
    <row r="12" spans="1:6" x14ac:dyDescent="0.25">
      <c r="A12" s="7" t="s">
        <v>18</v>
      </c>
      <c r="B12" s="49"/>
      <c r="C12" s="20">
        <f>SUM(C10:C11)</f>
        <v>1393838</v>
      </c>
      <c r="D12" s="21"/>
      <c r="E12" s="20">
        <f>SUM(E10:E11)</f>
        <v>96374</v>
      </c>
    </row>
    <row r="13" spans="1:6" x14ac:dyDescent="0.25">
      <c r="A13" s="9" t="s">
        <v>19</v>
      </c>
      <c r="B13" s="46">
        <v>18</v>
      </c>
      <c r="C13" s="17">
        <v>-225662</v>
      </c>
      <c r="D13" s="21"/>
      <c r="E13" s="17">
        <v>-21501</v>
      </c>
    </row>
    <row r="14" spans="1:6" x14ac:dyDescent="0.25">
      <c r="A14" s="9" t="s">
        <v>41</v>
      </c>
      <c r="B14" s="46">
        <v>17</v>
      </c>
      <c r="C14" s="17">
        <v>-81691</v>
      </c>
      <c r="D14" s="21"/>
      <c r="E14" s="17" t="s">
        <v>75</v>
      </c>
      <c r="F14" s="59"/>
    </row>
    <row r="15" spans="1:6" ht="15.75" thickBot="1" x14ac:dyDescent="0.3">
      <c r="A15" s="9" t="s">
        <v>42</v>
      </c>
      <c r="B15" s="46">
        <v>19</v>
      </c>
      <c r="C15" s="17">
        <v>-4501</v>
      </c>
      <c r="D15" s="21"/>
      <c r="E15" s="17">
        <v>-405</v>
      </c>
      <c r="F15" s="59"/>
    </row>
    <row r="16" spans="1:6" x14ac:dyDescent="0.25">
      <c r="A16" s="7" t="s">
        <v>20</v>
      </c>
      <c r="B16" s="47"/>
      <c r="C16" s="22">
        <f>SUM(C12:C15)</f>
        <v>1081984</v>
      </c>
      <c r="D16" s="21"/>
      <c r="E16" s="22">
        <f>SUM(E12:E15)</f>
        <v>74468</v>
      </c>
    </row>
    <row r="17" spans="1:5" x14ac:dyDescent="0.25">
      <c r="A17" s="9" t="s">
        <v>21</v>
      </c>
      <c r="B17" s="46">
        <v>20</v>
      </c>
      <c r="C17" s="17">
        <v>-215521</v>
      </c>
      <c r="D17" s="21"/>
      <c r="E17" s="17">
        <v>-15107</v>
      </c>
    </row>
    <row r="18" spans="1:5" ht="15.75" thickBot="1" x14ac:dyDescent="0.3">
      <c r="A18" s="7" t="s">
        <v>22</v>
      </c>
      <c r="B18" s="47"/>
      <c r="C18" s="20">
        <f>SUM(C16:C17)</f>
        <v>866463</v>
      </c>
      <c r="D18" s="23"/>
      <c r="E18" s="20">
        <f>SUM(E16:E17)</f>
        <v>59361</v>
      </c>
    </row>
    <row r="19" spans="1:5" ht="15.75" thickBot="1" x14ac:dyDescent="0.3">
      <c r="A19" s="7" t="s">
        <v>23</v>
      </c>
      <c r="B19" s="2"/>
      <c r="C19" s="24">
        <f>C18</f>
        <v>866463</v>
      </c>
      <c r="D19" s="23"/>
      <c r="E19" s="24">
        <f>E18</f>
        <v>59361</v>
      </c>
    </row>
    <row r="20" spans="1:5" ht="15.75" thickTop="1" x14ac:dyDescent="0.25">
      <c r="B20" s="6"/>
      <c r="C20" s="8"/>
      <c r="D20" s="12"/>
      <c r="E20" s="3"/>
    </row>
    <row r="21" spans="1:5" x14ac:dyDescent="0.25">
      <c r="B21" s="6"/>
      <c r="C21" s="8"/>
      <c r="D21" s="3"/>
      <c r="E21" s="3"/>
    </row>
    <row r="24" spans="1:5" x14ac:dyDescent="0.25">
      <c r="A24" s="34" t="s">
        <v>37</v>
      </c>
    </row>
    <row r="25" spans="1:5" x14ac:dyDescent="0.25">
      <c r="A25" s="34" t="s">
        <v>38</v>
      </c>
    </row>
  </sheetData>
  <mergeCells count="1">
    <mergeCell ref="A2:E2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workbookViewId="0">
      <selection activeCell="O13" sqref="O13"/>
    </sheetView>
  </sheetViews>
  <sheetFormatPr defaultRowHeight="15" x14ac:dyDescent="0.25"/>
  <cols>
    <col min="1" max="1" width="28.85546875" customWidth="1"/>
    <col min="2" max="2" width="16.7109375" customWidth="1"/>
    <col min="3" max="3" width="2.28515625" customWidth="1"/>
    <col min="4" max="4" width="15" customWidth="1"/>
    <col min="5" max="5" width="2.85546875" customWidth="1"/>
    <col min="6" max="6" width="12.28515625" customWidth="1"/>
    <col min="7" max="7" width="1.7109375" customWidth="1"/>
    <col min="8" max="8" width="14.28515625" customWidth="1"/>
  </cols>
  <sheetData>
    <row r="1" spans="1:19" x14ac:dyDescent="0.25">
      <c r="A1" s="14" t="s">
        <v>36</v>
      </c>
      <c r="B1" s="32"/>
      <c r="C1" s="32"/>
      <c r="D1" s="32"/>
      <c r="E1" s="32"/>
      <c r="F1" s="32"/>
      <c r="G1" s="32"/>
      <c r="S1" t="s">
        <v>46</v>
      </c>
    </row>
    <row r="2" spans="1:19" x14ac:dyDescent="0.25">
      <c r="A2" s="66" t="s">
        <v>99</v>
      </c>
      <c r="B2" s="66"/>
      <c r="C2" s="66"/>
      <c r="D2" s="66"/>
      <c r="E2" s="66"/>
      <c r="F2" s="66"/>
      <c r="G2" s="66"/>
      <c r="H2" s="66"/>
      <c r="I2" s="66"/>
    </row>
    <row r="3" spans="1:19" x14ac:dyDescent="0.25">
      <c r="A3" s="66"/>
      <c r="B3" s="66"/>
      <c r="C3" s="66"/>
      <c r="D3" s="66"/>
      <c r="E3" s="66"/>
      <c r="F3" s="66"/>
      <c r="G3" s="66"/>
      <c r="H3" s="66"/>
      <c r="I3" s="66"/>
      <c r="J3" s="61"/>
      <c r="K3" s="61"/>
      <c r="L3" s="61"/>
    </row>
    <row r="4" spans="1:19" x14ac:dyDescent="0.25">
      <c r="A4" s="1"/>
      <c r="B4" s="12"/>
      <c r="C4" s="1"/>
      <c r="D4" s="3"/>
      <c r="E4" s="1"/>
      <c r="F4" s="3"/>
      <c r="G4" s="1"/>
      <c r="H4" s="3"/>
    </row>
    <row r="5" spans="1:19" ht="24" x14ac:dyDescent="0.25">
      <c r="A5" s="1"/>
      <c r="B5" s="12" t="s">
        <v>12</v>
      </c>
      <c r="C5" s="1"/>
      <c r="D5" s="12" t="s">
        <v>34</v>
      </c>
      <c r="E5" s="1"/>
      <c r="F5" s="3" t="s">
        <v>13</v>
      </c>
      <c r="G5" s="1"/>
      <c r="H5" s="3" t="s">
        <v>14</v>
      </c>
    </row>
    <row r="6" spans="1:19" x14ac:dyDescent="0.25">
      <c r="A6" s="1"/>
      <c r="B6" s="3" t="s">
        <v>3</v>
      </c>
      <c r="C6" s="1"/>
      <c r="D6" s="3" t="s">
        <v>3</v>
      </c>
      <c r="E6" s="1"/>
      <c r="F6" s="3" t="s">
        <v>3</v>
      </c>
      <c r="G6" s="1"/>
      <c r="H6" s="3" t="s">
        <v>3</v>
      </c>
    </row>
    <row r="7" spans="1:19" ht="15.75" thickBot="1" x14ac:dyDescent="0.3">
      <c r="A7" s="12" t="s">
        <v>24</v>
      </c>
      <c r="B7" s="25"/>
      <c r="C7" s="26"/>
      <c r="D7" s="25"/>
      <c r="E7" s="26"/>
      <c r="F7" s="25"/>
      <c r="G7" s="26"/>
      <c r="H7" s="25"/>
    </row>
    <row r="8" spans="1:19" s="32" customFormat="1" x14ac:dyDescent="0.25">
      <c r="A8" s="5" t="s">
        <v>45</v>
      </c>
      <c r="B8" s="27">
        <v>120000</v>
      </c>
      <c r="C8" s="27"/>
      <c r="D8" s="27"/>
      <c r="E8" s="27"/>
      <c r="F8" s="27"/>
      <c r="G8" s="27"/>
      <c r="H8" s="26">
        <f>SUM(B8:G8)</f>
        <v>120000</v>
      </c>
    </row>
    <row r="9" spans="1:19" ht="48" x14ac:dyDescent="0.25">
      <c r="A9" s="5" t="s">
        <v>44</v>
      </c>
      <c r="B9" s="27"/>
      <c r="C9" s="27"/>
      <c r="D9" s="27">
        <v>48034</v>
      </c>
      <c r="E9" s="27"/>
      <c r="F9" s="27"/>
      <c r="G9" s="27"/>
      <c r="H9" s="26">
        <f>SUM(B9:G9)</f>
        <v>48034</v>
      </c>
    </row>
    <row r="10" spans="1:19" ht="15.75" thickBot="1" x14ac:dyDescent="0.3">
      <c r="A10" s="5" t="s">
        <v>25</v>
      </c>
      <c r="B10" s="28"/>
      <c r="C10" s="26"/>
      <c r="D10" s="28"/>
      <c r="E10" s="26"/>
      <c r="F10" s="28">
        <v>59361</v>
      </c>
      <c r="G10" s="27"/>
      <c r="H10" s="25">
        <f>SUM(B10:F10)</f>
        <v>59361</v>
      </c>
    </row>
    <row r="11" spans="1:19" x14ac:dyDescent="0.25">
      <c r="A11" s="12" t="s">
        <v>87</v>
      </c>
      <c r="B11" s="26">
        <f>SUM(B8:B10)</f>
        <v>120000</v>
      </c>
      <c r="C11" s="26"/>
      <c r="D11" s="26">
        <f>SUM(D8:D10)</f>
        <v>48034</v>
      </c>
      <c r="E11" s="26"/>
      <c r="F11" s="26">
        <f t="shared" ref="F11" si="0">SUM(F8:F10)</f>
        <v>59361</v>
      </c>
      <c r="G11" s="26"/>
      <c r="H11" s="26">
        <f>SUM(H8:H10)</f>
        <v>227395</v>
      </c>
    </row>
    <row r="12" spans="1:19" x14ac:dyDescent="0.25">
      <c r="A12" s="12"/>
      <c r="B12" s="26"/>
      <c r="C12" s="26"/>
      <c r="D12" s="26"/>
      <c r="E12" s="26"/>
      <c r="F12" s="26"/>
      <c r="G12" s="26"/>
      <c r="H12" s="26"/>
    </row>
    <row r="13" spans="1:19" ht="15.75" thickBot="1" x14ac:dyDescent="0.3">
      <c r="A13" s="12" t="s">
        <v>27</v>
      </c>
      <c r="B13" s="25">
        <v>120000</v>
      </c>
      <c r="C13" s="26"/>
      <c r="D13" s="25">
        <v>70769</v>
      </c>
      <c r="E13" s="26"/>
      <c r="F13" s="25">
        <v>157082</v>
      </c>
      <c r="G13" s="26"/>
      <c r="H13" s="25">
        <f>SUM(B13:F13)</f>
        <v>347851</v>
      </c>
    </row>
    <row r="14" spans="1:19" x14ac:dyDescent="0.25">
      <c r="A14" s="5" t="s">
        <v>25</v>
      </c>
      <c r="B14" s="27"/>
      <c r="C14" s="27"/>
      <c r="D14" s="27"/>
      <c r="E14" s="27"/>
      <c r="F14" s="27">
        <v>866463</v>
      </c>
      <c r="G14" s="27"/>
      <c r="H14" s="26">
        <f>SUM(B14:G14)</f>
        <v>866463</v>
      </c>
    </row>
    <row r="15" spans="1:19" ht="48.75" thickBot="1" x14ac:dyDescent="0.3">
      <c r="A15" s="5" t="s">
        <v>44</v>
      </c>
      <c r="B15" s="28"/>
      <c r="C15" s="27"/>
      <c r="D15" s="27">
        <v>62229</v>
      </c>
      <c r="E15" s="27"/>
      <c r="F15" s="27"/>
      <c r="G15" s="27"/>
      <c r="H15" s="26">
        <f>SUM(B15:G15)</f>
        <v>62229</v>
      </c>
    </row>
    <row r="16" spans="1:19" ht="15.75" thickBot="1" x14ac:dyDescent="0.3">
      <c r="A16" s="12" t="s">
        <v>88</v>
      </c>
      <c r="B16" s="29">
        <f>B13</f>
        <v>120000</v>
      </c>
      <c r="C16" s="21"/>
      <c r="D16" s="30">
        <f>D13+D15</f>
        <v>132998</v>
      </c>
      <c r="E16" s="21"/>
      <c r="F16" s="30">
        <f>F13+F14</f>
        <v>1023545</v>
      </c>
      <c r="G16" s="21"/>
      <c r="H16" s="30">
        <f>H13+H14+H15</f>
        <v>1276543</v>
      </c>
    </row>
    <row r="17" spans="1:1" ht="15.75" thickTop="1" x14ac:dyDescent="0.25"/>
    <row r="21" spans="1:1" ht="15.75" x14ac:dyDescent="0.25">
      <c r="A21" s="50" t="s">
        <v>37</v>
      </c>
    </row>
    <row r="22" spans="1:1" ht="15.75" x14ac:dyDescent="0.25">
      <c r="A22" s="50" t="s">
        <v>38</v>
      </c>
    </row>
  </sheetData>
  <mergeCells count="1">
    <mergeCell ref="A2:I3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G17" sqref="G17"/>
    </sheetView>
  </sheetViews>
  <sheetFormatPr defaultColWidth="8.85546875" defaultRowHeight="12.75" x14ac:dyDescent="0.2"/>
  <cols>
    <col min="1" max="1" width="57" style="38" customWidth="1"/>
    <col min="2" max="2" width="10.5703125" style="38" customWidth="1"/>
    <col min="3" max="3" width="14" style="38" customWidth="1"/>
    <col min="4" max="4" width="18.28515625" style="37" customWidth="1"/>
    <col min="5" max="5" width="0.140625" style="43" customWidth="1"/>
    <col min="6" max="6" width="2.28515625" style="43" customWidth="1"/>
    <col min="7" max="9" width="16.5703125" style="43" customWidth="1"/>
    <col min="10" max="15" width="16.5703125" style="44" customWidth="1"/>
    <col min="16" max="16384" width="8.85546875" style="44"/>
  </cols>
  <sheetData>
    <row r="1" spans="1:9" ht="15" x14ac:dyDescent="0.25">
      <c r="A1" s="14" t="s">
        <v>36</v>
      </c>
      <c r="B1" s="14"/>
      <c r="C1" s="14"/>
      <c r="D1" s="32"/>
      <c r="E1" s="32"/>
      <c r="F1" s="32"/>
      <c r="G1" s="32"/>
      <c r="H1" s="32"/>
      <c r="I1" s="32"/>
    </row>
    <row r="2" spans="1:9" ht="15" x14ac:dyDescent="0.25">
      <c r="A2" s="66" t="s">
        <v>100</v>
      </c>
      <c r="B2" s="66"/>
      <c r="C2" s="66"/>
      <c r="D2" s="66"/>
      <c r="E2" s="66"/>
      <c r="F2" s="66"/>
      <c r="G2" s="61"/>
      <c r="H2" s="61"/>
      <c r="I2" s="61"/>
    </row>
    <row r="3" spans="1:9" ht="15" x14ac:dyDescent="0.25">
      <c r="A3" s="66"/>
      <c r="B3" s="66"/>
      <c r="C3" s="66"/>
      <c r="D3" s="66"/>
      <c r="E3" s="66"/>
      <c r="F3" s="66"/>
      <c r="G3" s="32"/>
      <c r="H3" s="32"/>
      <c r="I3" s="32"/>
    </row>
    <row r="4" spans="1:9" ht="69" customHeight="1" x14ac:dyDescent="0.2">
      <c r="C4" s="52" t="s">
        <v>90</v>
      </c>
      <c r="D4" s="55" t="s">
        <v>89</v>
      </c>
    </row>
    <row r="5" spans="1:9" ht="24" x14ac:dyDescent="0.2">
      <c r="A5" s="40"/>
      <c r="B5" s="16" t="s">
        <v>2</v>
      </c>
      <c r="C5" s="39" t="s">
        <v>47</v>
      </c>
      <c r="D5" s="39" t="s">
        <v>47</v>
      </c>
    </row>
    <row r="6" spans="1:9" x14ac:dyDescent="0.2">
      <c r="A6" s="35" t="s">
        <v>48</v>
      </c>
      <c r="B6" s="35"/>
      <c r="C6" s="35"/>
      <c r="D6" s="41"/>
    </row>
    <row r="7" spans="1:9" x14ac:dyDescent="0.2">
      <c r="A7" s="9" t="s">
        <v>49</v>
      </c>
      <c r="B7" s="36"/>
      <c r="C7" s="17">
        <v>1480776.9468399996</v>
      </c>
      <c r="D7" s="17">
        <v>265940.65898999997</v>
      </c>
    </row>
    <row r="8" spans="1:9" x14ac:dyDescent="0.2">
      <c r="A8" s="9" t="s">
        <v>50</v>
      </c>
      <c r="B8" s="36"/>
      <c r="C8" s="17">
        <v>1320459.3136099998</v>
      </c>
      <c r="D8" s="17">
        <v>89634.649969999999</v>
      </c>
    </row>
    <row r="9" spans="1:9" x14ac:dyDescent="0.2">
      <c r="A9" s="9" t="s">
        <v>51</v>
      </c>
      <c r="B9" s="36"/>
      <c r="C9" s="17">
        <v>865285.6465700001</v>
      </c>
      <c r="D9" s="17">
        <v>32121.608769999999</v>
      </c>
    </row>
    <row r="10" spans="1:9" x14ac:dyDescent="0.2">
      <c r="A10" s="9" t="s">
        <v>52</v>
      </c>
      <c r="B10" s="36"/>
      <c r="C10" s="17">
        <v>443845.72589</v>
      </c>
      <c r="D10" s="17">
        <v>12212.856460000001</v>
      </c>
    </row>
    <row r="11" spans="1:9" x14ac:dyDescent="0.2">
      <c r="A11" s="9" t="s">
        <v>53</v>
      </c>
      <c r="B11" s="36"/>
      <c r="C11" s="17">
        <v>26010.289860000001</v>
      </c>
      <c r="D11" s="17">
        <v>1565.2069299999998</v>
      </c>
    </row>
    <row r="12" spans="1:9" x14ac:dyDescent="0.2">
      <c r="A12" s="9" t="s">
        <v>74</v>
      </c>
      <c r="B12" s="36"/>
      <c r="C12" s="17">
        <v>3142.1470999999997</v>
      </c>
      <c r="D12" s="17">
        <v>130.012</v>
      </c>
    </row>
    <row r="13" spans="1:9" x14ac:dyDescent="0.2">
      <c r="A13" s="35" t="s">
        <v>54</v>
      </c>
      <c r="B13" s="42"/>
      <c r="C13" s="20">
        <v>4139520.0698699998</v>
      </c>
      <c r="D13" s="20">
        <v>401604.99311999988</v>
      </c>
    </row>
    <row r="14" spans="1:9" x14ac:dyDescent="0.2">
      <c r="A14" s="9" t="s">
        <v>55</v>
      </c>
      <c r="B14" s="36"/>
      <c r="C14" s="17">
        <v>-3770669.1490000002</v>
      </c>
      <c r="D14" s="17">
        <v>-584634.61499999999</v>
      </c>
    </row>
    <row r="15" spans="1:9" x14ac:dyDescent="0.2">
      <c r="A15" s="9" t="s">
        <v>56</v>
      </c>
      <c r="B15" s="36"/>
      <c r="C15" s="17">
        <v>-95268.474000000002</v>
      </c>
      <c r="D15" s="17">
        <v>-25872.059000000001</v>
      </c>
    </row>
    <row r="16" spans="1:9" x14ac:dyDescent="0.2">
      <c r="A16" s="9" t="s">
        <v>57</v>
      </c>
      <c r="B16" s="51"/>
      <c r="C16" s="17">
        <v>-946405.69137000013</v>
      </c>
      <c r="D16" s="17">
        <v>-31193.695380000001</v>
      </c>
    </row>
    <row r="17" spans="1:4" x14ac:dyDescent="0.2">
      <c r="A17" s="9" t="s">
        <v>58</v>
      </c>
      <c r="B17" s="51"/>
      <c r="C17" s="17">
        <v>-81329.620289999992</v>
      </c>
      <c r="D17" s="17">
        <v>-8723.2420000000002</v>
      </c>
    </row>
    <row r="18" spans="1:4" x14ac:dyDescent="0.2">
      <c r="A18" s="9" t="s">
        <v>59</v>
      </c>
      <c r="B18" s="51"/>
      <c r="C18" s="17">
        <v>-20129.5674</v>
      </c>
      <c r="D18" s="17">
        <v>-5656.6459000000004</v>
      </c>
    </row>
    <row r="19" spans="1:4" x14ac:dyDescent="0.2">
      <c r="A19" s="9" t="s">
        <v>60</v>
      </c>
      <c r="B19" s="51"/>
      <c r="C19" s="17">
        <v>-9143.1331999999984</v>
      </c>
      <c r="D19" s="17">
        <v>-112.782</v>
      </c>
    </row>
    <row r="20" spans="1:4" x14ac:dyDescent="0.2">
      <c r="A20" s="42" t="s">
        <v>61</v>
      </c>
      <c r="B20" s="51"/>
      <c r="C20" s="20">
        <v>-4922945.6352600008</v>
      </c>
      <c r="D20" s="20">
        <v>-656193.03928000003</v>
      </c>
    </row>
    <row r="21" spans="1:4" x14ac:dyDescent="0.2">
      <c r="A21" s="35" t="s">
        <v>62</v>
      </c>
      <c r="B21" s="51"/>
      <c r="C21" s="20">
        <v>-783425.56539000105</v>
      </c>
      <c r="D21" s="20">
        <v>-254588.04616000014</v>
      </c>
    </row>
    <row r="22" spans="1:4" x14ac:dyDescent="0.2">
      <c r="A22" s="40"/>
      <c r="B22" s="51"/>
      <c r="C22" s="40"/>
    </row>
    <row r="23" spans="1:4" x14ac:dyDescent="0.2">
      <c r="A23" s="35" t="s">
        <v>63</v>
      </c>
      <c r="B23" s="51"/>
      <c r="C23" s="35"/>
      <c r="D23" s="41"/>
    </row>
    <row r="24" spans="1:4" x14ac:dyDescent="0.2">
      <c r="A24" s="9" t="s">
        <v>64</v>
      </c>
      <c r="B24" s="51"/>
      <c r="C24" s="17">
        <v>-33728.775999999998</v>
      </c>
      <c r="D24" s="17">
        <v>-688.29300000000001</v>
      </c>
    </row>
    <row r="25" spans="1:4" x14ac:dyDescent="0.2">
      <c r="A25" s="9" t="s">
        <v>81</v>
      </c>
      <c r="B25" s="51"/>
      <c r="C25" s="17">
        <v>-15</v>
      </c>
      <c r="D25" s="17" t="s">
        <v>75</v>
      </c>
    </row>
    <row r="26" spans="1:4" ht="25.5" x14ac:dyDescent="0.2">
      <c r="A26" s="35" t="s">
        <v>65</v>
      </c>
      <c r="B26" s="51"/>
      <c r="C26" s="20">
        <v>-33743.775999999998</v>
      </c>
      <c r="D26" s="20">
        <v>-688.29300000000001</v>
      </c>
    </row>
    <row r="27" spans="1:4" x14ac:dyDescent="0.2">
      <c r="A27" s="40"/>
      <c r="B27" s="51"/>
      <c r="C27" s="40"/>
    </row>
    <row r="28" spans="1:4" x14ac:dyDescent="0.2">
      <c r="A28" s="35" t="s">
        <v>66</v>
      </c>
      <c r="B28" s="51"/>
      <c r="C28" s="35"/>
      <c r="D28" s="41"/>
    </row>
    <row r="29" spans="1:4" x14ac:dyDescent="0.2">
      <c r="A29" s="9" t="s">
        <v>67</v>
      </c>
      <c r="B29" s="51">
        <v>14</v>
      </c>
      <c r="C29" s="17" t="s">
        <v>75</v>
      </c>
      <c r="D29" s="17">
        <v>120000</v>
      </c>
    </row>
    <row r="30" spans="1:4" x14ac:dyDescent="0.2">
      <c r="A30" s="9" t="s">
        <v>68</v>
      </c>
      <c r="B30" s="51">
        <v>13</v>
      </c>
      <c r="C30" s="17">
        <v>199738</v>
      </c>
      <c r="D30" s="17">
        <v>147552.65</v>
      </c>
    </row>
    <row r="31" spans="1:4" x14ac:dyDescent="0.2">
      <c r="A31" s="9" t="s">
        <v>92</v>
      </c>
      <c r="B31" s="51"/>
      <c r="C31" s="17">
        <v>75000</v>
      </c>
      <c r="D31" s="17"/>
    </row>
    <row r="32" spans="1:4" x14ac:dyDescent="0.2">
      <c r="A32" s="9" t="s">
        <v>94</v>
      </c>
      <c r="B32" s="51"/>
      <c r="C32" s="17">
        <v>775057.94423999998</v>
      </c>
      <c r="D32" s="17"/>
    </row>
    <row r="33" spans="1:4" x14ac:dyDescent="0.2">
      <c r="A33" s="9" t="s">
        <v>74</v>
      </c>
      <c r="B33" s="51"/>
      <c r="C33" s="17"/>
      <c r="D33" s="17" t="s">
        <v>75</v>
      </c>
    </row>
    <row r="34" spans="1:4" x14ac:dyDescent="0.2">
      <c r="A34" s="35" t="s">
        <v>82</v>
      </c>
      <c r="B34" s="51"/>
      <c r="C34" s="20">
        <v>1049795.9442400001</v>
      </c>
      <c r="D34" s="20">
        <v>267552.65000000002</v>
      </c>
    </row>
    <row r="35" spans="1:4" x14ac:dyDescent="0.2">
      <c r="A35" s="9" t="s">
        <v>93</v>
      </c>
      <c r="B35" s="51">
        <v>13</v>
      </c>
      <c r="C35" s="17">
        <v>-48578.65</v>
      </c>
      <c r="D35" s="20"/>
    </row>
    <row r="36" spans="1:4" x14ac:dyDescent="0.2">
      <c r="A36" s="9" t="s">
        <v>95</v>
      </c>
      <c r="B36" s="51"/>
      <c r="C36" s="17">
        <v>-29413.55</v>
      </c>
      <c r="D36" s="17" t="s">
        <v>75</v>
      </c>
    </row>
    <row r="37" spans="1:4" x14ac:dyDescent="0.2">
      <c r="A37" s="9" t="s">
        <v>91</v>
      </c>
      <c r="B37" s="51"/>
      <c r="C37" s="17">
        <v>-76727.777790000007</v>
      </c>
      <c r="D37" s="17"/>
    </row>
    <row r="38" spans="1:4" x14ac:dyDescent="0.2">
      <c r="A38" s="42" t="s">
        <v>83</v>
      </c>
      <c r="B38" s="51"/>
      <c r="C38" s="20">
        <v>-154719.97779</v>
      </c>
      <c r="D38" s="20">
        <v>0</v>
      </c>
    </row>
    <row r="39" spans="1:4" ht="25.5" x14ac:dyDescent="0.2">
      <c r="A39" s="35" t="s">
        <v>69</v>
      </c>
      <c r="B39" s="51"/>
      <c r="C39" s="20">
        <v>895075.96645000007</v>
      </c>
      <c r="D39" s="20">
        <v>267552.65000000002</v>
      </c>
    </row>
    <row r="40" spans="1:4" x14ac:dyDescent="0.2">
      <c r="A40" s="40"/>
      <c r="B40" s="51"/>
      <c r="C40" s="40"/>
    </row>
    <row r="41" spans="1:4" x14ac:dyDescent="0.2">
      <c r="A41" s="35" t="s">
        <v>70</v>
      </c>
      <c r="B41" s="35"/>
      <c r="C41" s="20">
        <v>77906.625059999089</v>
      </c>
      <c r="D41" s="20">
        <v>12276.310839999875</v>
      </c>
    </row>
    <row r="42" spans="1:4" x14ac:dyDescent="0.2">
      <c r="A42" s="9" t="s">
        <v>71</v>
      </c>
      <c r="B42" s="36"/>
      <c r="C42" s="17">
        <v>485.58332999999999</v>
      </c>
      <c r="D42" s="17">
        <v>45.604869999999998</v>
      </c>
    </row>
    <row r="43" spans="1:4" x14ac:dyDescent="0.2">
      <c r="A43" s="9" t="s">
        <v>72</v>
      </c>
      <c r="B43" s="36"/>
      <c r="C43" s="17">
        <v>30677</v>
      </c>
      <c r="D43" s="17">
        <v>0</v>
      </c>
    </row>
    <row r="44" spans="1:4" x14ac:dyDescent="0.2">
      <c r="A44" s="9" t="s">
        <v>73</v>
      </c>
      <c r="B44" s="51">
        <v>4</v>
      </c>
      <c r="C44" s="20">
        <v>109069.20838999908</v>
      </c>
      <c r="D44" s="20">
        <v>12321.915709999874</v>
      </c>
    </row>
    <row r="45" spans="1:4" x14ac:dyDescent="0.2">
      <c r="D45" s="45"/>
    </row>
    <row r="46" spans="1:4" x14ac:dyDescent="0.2">
      <c r="C46" s="53"/>
    </row>
    <row r="48" spans="1:4" x14ac:dyDescent="0.2">
      <c r="C48" s="54"/>
    </row>
    <row r="49" spans="1:3" ht="15.75" x14ac:dyDescent="0.25">
      <c r="A49" s="50" t="s">
        <v>37</v>
      </c>
      <c r="B49" s="32"/>
    </row>
    <row r="50" spans="1:3" ht="19.5" customHeight="1" x14ac:dyDescent="0.25">
      <c r="A50" s="50" t="s">
        <v>38</v>
      </c>
      <c r="B50" s="32"/>
    </row>
    <row r="51" spans="1:3" x14ac:dyDescent="0.2">
      <c r="C51" s="37"/>
    </row>
  </sheetData>
  <mergeCells count="1">
    <mergeCell ref="A2:F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Баланс</vt:lpstr>
      <vt:lpstr>ОПУ</vt:lpstr>
      <vt:lpstr>Капитал</vt:lpstr>
      <vt:lpstr>ОДДС</vt:lpstr>
      <vt:lpstr>ОПУ!_Hlk35446127</vt:lpstr>
      <vt:lpstr>Баланс!_Hlk523759641</vt:lpstr>
      <vt:lpstr>ОПУ!_Hlk523759728</vt:lpstr>
      <vt:lpstr>ОПУ!_Hlk9584503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Пользователь Windows</cp:lastModifiedBy>
  <cp:lastPrinted>2021-11-11T10:40:28Z</cp:lastPrinted>
  <dcterms:created xsi:type="dcterms:W3CDTF">2020-11-17T11:18:59Z</dcterms:created>
  <dcterms:modified xsi:type="dcterms:W3CDTF">2021-11-19T04:29:01Z</dcterms:modified>
</cp:coreProperties>
</file>