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435" activeTab="4"/>
  </bookViews>
  <sheets>
    <sheet name="F1" sheetId="1" r:id="rId1"/>
    <sheet name="F2" sheetId="2" r:id="rId2"/>
    <sheet name="F3" sheetId="4" r:id="rId3"/>
    <sheet name="F3 без разделения ДС" sheetId="6" state="hidden" r:id="rId4"/>
    <sheet name="F4" sheetId="3" r:id="rId5"/>
  </sheets>
  <definedNames>
    <definedName name="_Hlk33035900" localSheetId="2">'F3'!$B$51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D22" i="4"/>
  <c r="D31" i="4" l="1"/>
  <c r="I30" i="3" l="1"/>
  <c r="E49" i="6" l="1"/>
  <c r="E41" i="6"/>
  <c r="E22" i="6"/>
  <c r="E31" i="6" s="1"/>
  <c r="E34" i="6" s="1"/>
  <c r="E53" i="6" s="1"/>
  <c r="E56" i="6" s="1"/>
  <c r="I26" i="3" l="1"/>
  <c r="E31" i="3"/>
  <c r="D31" i="3"/>
  <c r="I29" i="3"/>
  <c r="H27" i="3"/>
  <c r="G27" i="3"/>
  <c r="E27" i="3"/>
  <c r="D27" i="3"/>
  <c r="I25" i="3"/>
  <c r="H18" i="3"/>
  <c r="G18" i="3"/>
  <c r="F18" i="3"/>
  <c r="E18" i="3"/>
  <c r="D18" i="3"/>
  <c r="H17" i="3"/>
  <c r="I17" i="3" s="1"/>
  <c r="I16" i="3"/>
  <c r="I13" i="3"/>
  <c r="I12" i="3"/>
  <c r="I10" i="3"/>
  <c r="I14" i="3"/>
  <c r="H14" i="3"/>
  <c r="G14" i="3"/>
  <c r="F14" i="3"/>
  <c r="E14" i="3"/>
  <c r="D14" i="3"/>
  <c r="I18" i="3" l="1"/>
  <c r="I27" i="3"/>
  <c r="F27" i="3"/>
  <c r="E45" i="2"/>
  <c r="E47" i="2" l="1"/>
  <c r="E18" i="2" l="1"/>
  <c r="E13" i="2"/>
  <c r="E39" i="1"/>
  <c r="E22" i="1"/>
  <c r="E31" i="1"/>
  <c r="E22" i="2" l="1"/>
  <c r="E25" i="2" s="1"/>
  <c r="E36" i="2" s="1"/>
  <c r="E39" i="2" s="1"/>
  <c r="E48" i="2" s="1"/>
  <c r="E21" i="2"/>
  <c r="E40" i="1"/>
  <c r="D22" i="1" l="1"/>
  <c r="H23" i="3" l="1"/>
  <c r="H31" i="3" s="1"/>
  <c r="G23" i="3"/>
  <c r="G31" i="3" s="1"/>
  <c r="F23" i="3"/>
  <c r="F31" i="3" s="1"/>
  <c r="E23" i="3"/>
  <c r="D23" i="3"/>
  <c r="I23" i="3"/>
  <c r="I31" i="3" s="1"/>
  <c r="E41" i="1"/>
  <c r="D31" i="1"/>
  <c r="D40" i="1" l="1"/>
  <c r="D41" i="1" l="1"/>
  <c r="D45" i="2" l="1"/>
  <c r="D47" i="2" s="1"/>
  <c r="D13" i="2" l="1"/>
  <c r="D18" i="2" l="1"/>
  <c r="D21" i="2" s="1"/>
  <c r="D22" i="2"/>
  <c r="D25" i="2" s="1"/>
  <c r="D36" i="2" l="1"/>
  <c r="D39" i="2" s="1"/>
  <c r="D48" i="2" s="1"/>
</calcChain>
</file>

<file path=xl/sharedStrings.xml><?xml version="1.0" encoding="utf-8"?>
<sst xmlns="http://schemas.openxmlformats.org/spreadsheetml/2006/main" count="268" uniqueCount="129">
  <si>
    <t>Прим.</t>
  </si>
  <si>
    <t>31 декабря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</si>
  <si>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</si>
  <si>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</si>
  <si>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</si>
  <si>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</si>
  <si>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</si>
  <si>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</si>
  <si>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</si>
  <si>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</si>
  <si>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</si>
  <si>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</si>
  <si>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</si>
  <si>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</si>
  <si>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</si>
  <si>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</si>
  <si>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</si>
  <si>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</si>
  <si>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</si>
  <si>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Производные финансовые обязательства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</si>
  <si>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</si>
  <si>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</si>
  <si>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</si>
  <si>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</si>
  <si>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</si>
  <si>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</si>
  <si>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</si>
  <si>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</si>
  <si>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</si>
  <si>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</si>
  <si>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</si>
  <si>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</si>
  <si>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</si>
  <si>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</si>
  <si>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</si>
  <si>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</si>
  <si>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</si>
  <si>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</si>
  <si>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</si>
  <si>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</si>
  <si>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</si>
  <si>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</si>
  <si>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</si>
  <si>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</si>
  <si>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</si>
  <si>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</si>
  <si>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</si>
  <si>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</si>
  <si>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</si>
  <si>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</si>
  <si>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</si>
  <si>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</si>
  <si>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</si>
  <si>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</si>
  <si>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</si>
  <si>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</si>
  <si>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</si>
  <si>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</si>
  <si>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</si>
  <si>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</si>
  <si>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</si>
  <si>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</si>
  <si>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</si>
  <si>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</si>
  <si>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</si>
  <si>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</si>
  <si>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</si>
  <si>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</si>
  <si>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</si>
  <si>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</si>
  <si>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</si>
  <si>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</si>
  <si>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</si>
  <si>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</si>
  <si>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</si>
  <si>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</si>
  <si>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</si>
  <si>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</si>
  <si>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</si>
  <si>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</si>
  <si>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</si>
  <si>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</si>
  <si>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</si>
  <si>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</si>
  <si>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</si>
  <si>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</si>
  <si>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</si>
  <si>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</si>
  <si>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</si>
  <si>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</si>
  <si>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</si>
  <si>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</si>
  <si>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</si>
  <si>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</si>
  <si>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</si>
  <si>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</si>
  <si>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Дивиденды выплаченные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</si>
  <si>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</si>
  <si>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</si>
  <si>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</si>
  <si>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</si>
  <si>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</si>
  <si>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</si>
  <si>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</si>
  <si>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</si>
  <si>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</si>
  <si>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</si>
  <si>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</si>
  <si>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</si>
  <si>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</si>
  <si>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Операции «РЕПО» с ценными бумагами</t>
  </si>
  <si>
    <t>-</t>
  </si>
  <si>
    <t>31 марта</t>
  </si>
  <si>
    <t>2023 года (неаудировано)</t>
  </si>
  <si>
    <t>Резерв переоценки инвестиционной недвижимости</t>
  </si>
  <si>
    <t>завершившихся 31 марта</t>
  </si>
  <si>
    <t>2023 года</t>
  </si>
  <si>
    <t>за три месяца, завершившихся 31 марта 2023 года</t>
  </si>
  <si>
    <t>на 31 марта 2023 года</t>
  </si>
  <si>
    <t>Проценты, уплаченные по выпущенным долговым ценным бумагам</t>
  </si>
  <si>
    <t>На 1 января 2022 года</t>
  </si>
  <si>
    <t>На 31 декабря 2022 года</t>
  </si>
  <si>
    <t>На 1 января 2023 года</t>
  </si>
  <si>
    <t>На 31 марта 2023 года  (не аудировано)</t>
  </si>
  <si>
    <t>Денежные средства и их эквиваленты, на 31 марта</t>
  </si>
  <si>
    <t>Заместитель Председателя Правления</t>
  </si>
  <si>
    <t>Югай О.В.</t>
  </si>
  <si>
    <t>Главный бухгалтер</t>
  </si>
  <si>
    <t>Черных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</si>
</sst>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(* #,##0.00_);_(* \(#,##0.00\);_(* &quot;-&quot;??_);_(@_)"/>
    <numFmt numFmtId="167" formatCode="_(* #.##0.00_);_(* \(#.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  <font>
      <b/>
      <i/>
      <sz val="10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1" xfId="0" applyNumberFormat="1" applyFont="1" applyFill="1" applyBorder="1" applyAlignment="1">
      <alignment vertical="center"/>
    </xf>
    <xf numFmtId="165" fontId="0" fillId="0" borderId="0" xfId="0" applyNumberFormat="1"/>
    <xf numFmtId="0" fontId="13" fillId="0" borderId="0" xfId="0" applyFont="1"/>
    <xf numFmtId="165" fontId="5" fillId="0" borderId="0" xfId="2" applyNumberFormat="1" applyFont="1" applyFill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4" fontId="13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15" fillId="0" borderId="0" xfId="2" applyNumberFormat="1" applyFont="1" applyFill="1" applyAlignment="1">
      <alignment vertical="center"/>
    </xf>
    <xf numFmtId="165" fontId="15" fillId="0" borderId="1" xfId="2" applyNumberFormat="1" applyFont="1" applyFill="1" applyBorder="1" applyAlignment="1">
      <alignment vertical="center"/>
    </xf>
    <xf numFmtId="165" fontId="17" fillId="0" borderId="0" xfId="2" applyNumberFormat="1" applyFont="1" applyFill="1" applyAlignment="1">
      <alignment vertical="center"/>
    </xf>
    <xf numFmtId="0" fontId="17" fillId="0" borderId="0" xfId="0" applyFont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17" fillId="0" borderId="3" xfId="2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165" fontId="15" fillId="0" borderId="0" xfId="2" applyNumberFormat="1" applyFont="1" applyFill="1" applyBorder="1" applyAlignment="1">
      <alignment vertical="center"/>
    </xf>
    <xf numFmtId="165" fontId="17" fillId="0" borderId="1" xfId="2" applyNumberFormat="1" applyFont="1" applyFill="1" applyBorder="1" applyAlignment="1">
      <alignment vertical="center"/>
    </xf>
    <xf numFmtId="165" fontId="15" fillId="0" borderId="0" xfId="2" applyNumberFormat="1" applyFont="1" applyFill="1" applyAlignment="1">
      <alignment horizontal="right" vertical="center"/>
    </xf>
    <xf numFmtId="0" fontId="17" fillId="0" borderId="0" xfId="0" applyFont="1" applyAlignment="1">
      <alignment vertical="center" wrapText="1"/>
    </xf>
    <xf numFmtId="165" fontId="15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165" fontId="15" fillId="0" borderId="1" xfId="0" applyNumberFormat="1" applyFont="1" applyBorder="1" applyAlignment="1">
      <alignment vertical="center"/>
    </xf>
    <xf numFmtId="165" fontId="17" fillId="0" borderId="0" xfId="2" applyNumberFormat="1" applyFont="1" applyBorder="1" applyAlignment="1"/>
    <xf numFmtId="165" fontId="17" fillId="0" borderId="1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opLeftCell="A36" zoomScale="85" zoomScaleNormal="85" workbookViewId="0">
      <selection activeCell="B44" sqref="B44:E47"/>
    </sheetView>
  </sheetViews>
  <sheetFormatPr defaultRowHeight="15" x14ac:dyDescent="0.25"/>
  <cols>
    <col min="2" max="2" width="56.28515625" bestFit="1" customWidth="1"/>
    <col min="4" max="5" width="22.28515625" customWidth="1"/>
    <col min="8" max="8" width="10" bestFit="1" customWidth="1"/>
  </cols>
  <sheetData>
    <row r="1" spans="2:10" ht="15.75" x14ac:dyDescent="0.25">
      <c r="B1" s="22" t="s">
        <v>104</v>
      </c>
    </row>
    <row r="2" spans="2:10" ht="31.5" x14ac:dyDescent="0.25">
      <c r="B2" s="23" t="s">
        <v>105</v>
      </c>
    </row>
    <row r="3" spans="2:10" ht="15.75" x14ac:dyDescent="0.25">
      <c r="B3" s="23" t="s">
        <v>118</v>
      </c>
    </row>
    <row r="4" spans="2:10" ht="15.75" x14ac:dyDescent="0.25">
      <c r="B4" s="24" t="s">
        <v>106</v>
      </c>
    </row>
    <row r="6" spans="2:10" x14ac:dyDescent="0.25">
      <c r="B6" s="74"/>
      <c r="C6" s="75" t="s">
        <v>0</v>
      </c>
      <c r="D6" s="12" t="s">
        <v>112</v>
      </c>
      <c r="E6" s="12" t="s">
        <v>1</v>
      </c>
    </row>
    <row r="7" spans="2:10" ht="26.45" customHeight="1" x14ac:dyDescent="0.25">
      <c r="B7" s="74"/>
      <c r="C7" s="75"/>
      <c r="D7" s="12"/>
      <c r="E7" s="12"/>
    </row>
    <row r="8" spans="2:10" ht="15.75" thickBot="1" x14ac:dyDescent="0.3">
      <c r="B8" s="74"/>
      <c r="C8" s="76"/>
      <c r="D8" s="13" t="s">
        <v>113</v>
      </c>
      <c r="E8" s="13" t="s">
        <v>32</v>
      </c>
    </row>
    <row r="9" spans="2:10" x14ac:dyDescent="0.25">
      <c r="B9" s="7" t="s">
        <v>2</v>
      </c>
      <c r="C9" s="8"/>
      <c r="D9" s="9"/>
      <c r="E9" s="10"/>
    </row>
    <row r="10" spans="2:10" x14ac:dyDescent="0.25">
      <c r="B10" s="10" t="s">
        <v>3</v>
      </c>
      <c r="C10" s="8">
        <v>5</v>
      </c>
      <c r="D10" s="26">
        <v>10688934</v>
      </c>
      <c r="E10" s="25">
        <v>7041198</v>
      </c>
      <c r="I10" s="37"/>
      <c r="J10" s="37"/>
    </row>
    <row r="11" spans="2:10" x14ac:dyDescent="0.25">
      <c r="B11" s="10" t="s">
        <v>4</v>
      </c>
      <c r="C11" s="8"/>
      <c r="D11" s="26">
        <v>23319</v>
      </c>
      <c r="E11" s="25">
        <v>23755</v>
      </c>
      <c r="I11" s="37"/>
      <c r="J11" s="37"/>
    </row>
    <row r="12" spans="2:10" x14ac:dyDescent="0.25">
      <c r="B12" s="10" t="s">
        <v>5</v>
      </c>
      <c r="C12" s="8">
        <v>6</v>
      </c>
      <c r="D12" s="26">
        <v>236553</v>
      </c>
      <c r="E12" s="25">
        <v>1201302</v>
      </c>
      <c r="I12" s="37"/>
      <c r="J12" s="37"/>
    </row>
    <row r="13" spans="2:10" x14ac:dyDescent="0.25">
      <c r="B13" s="10" t="s">
        <v>6</v>
      </c>
      <c r="C13" s="8">
        <v>7</v>
      </c>
      <c r="D13" s="26">
        <v>207770007</v>
      </c>
      <c r="E13" s="25">
        <v>203453188</v>
      </c>
      <c r="I13" s="37"/>
      <c r="J13" s="37"/>
    </row>
    <row r="14" spans="2:10" x14ac:dyDescent="0.25">
      <c r="B14" s="10" t="s">
        <v>7</v>
      </c>
      <c r="C14" s="8">
        <v>8</v>
      </c>
      <c r="D14" s="26">
        <v>11422196</v>
      </c>
      <c r="E14" s="25">
        <v>10188072</v>
      </c>
      <c r="I14" s="37"/>
      <c r="J14" s="37"/>
    </row>
    <row r="15" spans="2:10" x14ac:dyDescent="0.25">
      <c r="B15" s="10" t="s">
        <v>8</v>
      </c>
      <c r="C15" s="8"/>
      <c r="D15" s="26">
        <v>66958</v>
      </c>
      <c r="E15" s="25">
        <v>66958</v>
      </c>
      <c r="I15" s="37"/>
      <c r="J15" s="37"/>
    </row>
    <row r="16" spans="2:10" x14ac:dyDescent="0.25">
      <c r="B16" s="10" t="s">
        <v>9</v>
      </c>
      <c r="C16" s="8">
        <v>9</v>
      </c>
      <c r="D16" s="26">
        <v>9567815</v>
      </c>
      <c r="E16" s="25">
        <v>9097130</v>
      </c>
      <c r="I16" s="37"/>
      <c r="J16" s="37"/>
    </row>
    <row r="17" spans="2:10" x14ac:dyDescent="0.25">
      <c r="B17" s="10" t="s">
        <v>10</v>
      </c>
      <c r="C17" s="8"/>
      <c r="D17" s="26">
        <v>992288</v>
      </c>
      <c r="E17" s="25">
        <v>921187</v>
      </c>
      <c r="I17" s="37"/>
      <c r="J17" s="37"/>
    </row>
    <row r="18" spans="2:10" x14ac:dyDescent="0.25">
      <c r="B18" s="10" t="s">
        <v>11</v>
      </c>
      <c r="C18" s="8"/>
      <c r="D18" s="26">
        <v>394129</v>
      </c>
      <c r="E18" s="25">
        <v>413180</v>
      </c>
      <c r="I18" s="37"/>
      <c r="J18" s="37"/>
    </row>
    <row r="19" spans="2:10" x14ac:dyDescent="0.25">
      <c r="B19" s="10" t="s">
        <v>12</v>
      </c>
      <c r="C19" s="8">
        <v>12</v>
      </c>
      <c r="D19" s="26">
        <v>270473</v>
      </c>
      <c r="E19" s="25">
        <v>158025</v>
      </c>
      <c r="I19" s="37"/>
      <c r="J19" s="37"/>
    </row>
    <row r="20" spans="2:10" x14ac:dyDescent="0.25">
      <c r="B20" s="10" t="s">
        <v>13</v>
      </c>
      <c r="C20" s="8"/>
      <c r="D20" s="26">
        <v>138341</v>
      </c>
      <c r="E20" s="25">
        <v>71062</v>
      </c>
      <c r="I20" s="37"/>
      <c r="J20" s="37"/>
    </row>
    <row r="21" spans="2:10" ht="15.75" thickBot="1" x14ac:dyDescent="0.3">
      <c r="B21" s="10" t="s">
        <v>14</v>
      </c>
      <c r="C21" s="8">
        <v>10</v>
      </c>
      <c r="D21" s="29">
        <v>1637384</v>
      </c>
      <c r="E21" s="34">
        <v>943780</v>
      </c>
      <c r="I21" s="37"/>
      <c r="J21" s="37"/>
    </row>
    <row r="22" spans="2:10" ht="15.75" thickBot="1" x14ac:dyDescent="0.3">
      <c r="B22" s="7" t="s">
        <v>15</v>
      </c>
      <c r="C22" s="11"/>
      <c r="D22" s="29">
        <f>SUM(D10:D21)</f>
        <v>243208397</v>
      </c>
      <c r="E22" s="29">
        <f>SUM(E10:E21)</f>
        <v>233578837</v>
      </c>
      <c r="I22" s="37"/>
      <c r="J22" s="37"/>
    </row>
    <row r="23" spans="2:10" ht="14.45" x14ac:dyDescent="0.3">
      <c r="B23" s="7" t="s">
        <v>16</v>
      </c>
      <c r="C23" s="11"/>
      <c r="D23" s="49"/>
      <c r="E23" s="20"/>
      <c r="I23" s="37"/>
      <c r="J23" s="37"/>
    </row>
    <row r="24" spans="2:10" x14ac:dyDescent="0.25">
      <c r="B24" s="7" t="s">
        <v>17</v>
      </c>
      <c r="C24" s="8"/>
      <c r="D24" s="49"/>
      <c r="E24" s="20"/>
      <c r="I24" s="37"/>
      <c r="J24" s="37"/>
    </row>
    <row r="25" spans="2:10" x14ac:dyDescent="0.25">
      <c r="B25" s="10" t="s">
        <v>18</v>
      </c>
      <c r="C25" s="8">
        <v>11</v>
      </c>
      <c r="D25" s="26">
        <v>165948032</v>
      </c>
      <c r="E25" s="25">
        <v>163736457</v>
      </c>
      <c r="I25" s="37"/>
      <c r="J25" s="37"/>
    </row>
    <row r="26" spans="2:10" x14ac:dyDescent="0.25">
      <c r="B26" s="10" t="s">
        <v>19</v>
      </c>
      <c r="C26" s="8">
        <v>6</v>
      </c>
      <c r="D26" s="26">
        <v>695415</v>
      </c>
      <c r="E26" s="25">
        <v>835423</v>
      </c>
      <c r="I26" s="37"/>
      <c r="J26" s="37"/>
    </row>
    <row r="27" spans="2:10" x14ac:dyDescent="0.25">
      <c r="B27" s="10" t="s">
        <v>35</v>
      </c>
      <c r="C27" s="8"/>
      <c r="D27" s="26">
        <v>10069874</v>
      </c>
      <c r="E27" s="25">
        <v>10389636</v>
      </c>
      <c r="I27" s="37"/>
      <c r="J27" s="37"/>
    </row>
    <row r="28" spans="2:10" x14ac:dyDescent="0.25">
      <c r="B28" s="10" t="s">
        <v>110</v>
      </c>
      <c r="C28" s="8"/>
      <c r="D28" s="26">
        <v>3899205</v>
      </c>
      <c r="E28" s="25">
        <v>0</v>
      </c>
      <c r="I28" s="37"/>
      <c r="J28" s="37"/>
    </row>
    <row r="29" spans="2:10" x14ac:dyDescent="0.25">
      <c r="B29" s="10" t="s">
        <v>20</v>
      </c>
      <c r="C29" s="8"/>
      <c r="D29" s="26">
        <v>1070025</v>
      </c>
      <c r="E29" s="25">
        <v>992534</v>
      </c>
      <c r="I29" s="37"/>
      <c r="J29" s="37"/>
    </row>
    <row r="30" spans="2:10" ht="15.75" thickBot="1" x14ac:dyDescent="0.3">
      <c r="B30" s="10" t="s">
        <v>21</v>
      </c>
      <c r="C30" s="8">
        <v>10</v>
      </c>
      <c r="D30" s="29">
        <v>6010688</v>
      </c>
      <c r="E30" s="34">
        <v>5304300</v>
      </c>
      <c r="I30" s="37"/>
      <c r="J30" s="37"/>
    </row>
    <row r="31" spans="2:10" ht="15.75" thickBot="1" x14ac:dyDescent="0.3">
      <c r="B31" s="7" t="s">
        <v>22</v>
      </c>
      <c r="C31" s="8"/>
      <c r="D31" s="29">
        <f>SUM(D25:D30)</f>
        <v>187693239</v>
      </c>
      <c r="E31" s="29">
        <f>SUM(E25:E30)</f>
        <v>181258350</v>
      </c>
      <c r="I31" s="37"/>
      <c r="J31" s="37"/>
    </row>
    <row r="32" spans="2:10" ht="14.45" x14ac:dyDescent="0.3">
      <c r="B32" s="7" t="s">
        <v>16</v>
      </c>
      <c r="C32" s="8"/>
      <c r="D32" s="49"/>
      <c r="E32" s="20">
        <v>0</v>
      </c>
      <c r="I32" s="37"/>
      <c r="J32" s="37"/>
    </row>
    <row r="33" spans="2:10" x14ac:dyDescent="0.25">
      <c r="B33" s="7" t="s">
        <v>23</v>
      </c>
      <c r="C33" s="8">
        <v>13</v>
      </c>
      <c r="D33" s="49"/>
      <c r="E33" s="20">
        <v>0</v>
      </c>
      <c r="I33" s="37"/>
      <c r="J33" s="37"/>
    </row>
    <row r="34" spans="2:10" x14ac:dyDescent="0.25">
      <c r="B34" s="10" t="s">
        <v>24</v>
      </c>
      <c r="C34" s="8">
        <v>13</v>
      </c>
      <c r="D34" s="26">
        <v>14430993</v>
      </c>
      <c r="E34" s="25">
        <v>14430993</v>
      </c>
      <c r="I34" s="37"/>
      <c r="J34" s="37"/>
    </row>
    <row r="35" spans="2:10" x14ac:dyDescent="0.25">
      <c r="B35" s="10" t="s">
        <v>25</v>
      </c>
      <c r="C35" s="8"/>
      <c r="D35" s="26">
        <v>1478339</v>
      </c>
      <c r="E35" s="25">
        <v>1478339</v>
      </c>
      <c r="I35" s="37"/>
      <c r="J35" s="37"/>
    </row>
    <row r="36" spans="2:10" x14ac:dyDescent="0.25">
      <c r="B36" s="10" t="s">
        <v>26</v>
      </c>
      <c r="C36" s="8"/>
      <c r="D36" s="26">
        <v>-193590</v>
      </c>
      <c r="E36" s="25">
        <v>-371782</v>
      </c>
      <c r="I36" s="37"/>
      <c r="J36" s="37"/>
    </row>
    <row r="37" spans="2:10" x14ac:dyDescent="0.25">
      <c r="B37" s="10" t="s">
        <v>114</v>
      </c>
      <c r="C37" s="8"/>
      <c r="D37" s="26">
        <v>62329</v>
      </c>
      <c r="E37" s="25">
        <v>62329</v>
      </c>
      <c r="I37" s="37"/>
      <c r="J37" s="37"/>
    </row>
    <row r="38" spans="2:10" x14ac:dyDescent="0.25">
      <c r="B38" s="10" t="s">
        <v>27</v>
      </c>
      <c r="C38" s="8"/>
      <c r="D38" s="26">
        <v>39737087</v>
      </c>
      <c r="E38" s="25">
        <v>36720608</v>
      </c>
      <c r="I38" s="37"/>
      <c r="J38" s="37"/>
    </row>
    <row r="39" spans="2:10" ht="15.75" thickBot="1" x14ac:dyDescent="0.3">
      <c r="B39" s="7" t="s">
        <v>28</v>
      </c>
      <c r="C39" s="8"/>
      <c r="D39" s="29">
        <v>55515158</v>
      </c>
      <c r="E39" s="29">
        <f>SUM(E34:E38)</f>
        <v>52320487</v>
      </c>
      <c r="I39" s="37"/>
      <c r="J39" s="37"/>
    </row>
    <row r="40" spans="2:10" ht="15.75" thickBot="1" x14ac:dyDescent="0.3">
      <c r="B40" s="7" t="s">
        <v>29</v>
      </c>
      <c r="C40" s="8"/>
      <c r="D40" s="29">
        <f>D39+D31</f>
        <v>243208397</v>
      </c>
      <c r="E40" s="29">
        <f>E39+E31</f>
        <v>233578837</v>
      </c>
      <c r="I40" s="37"/>
      <c r="J40" s="37"/>
    </row>
    <row r="41" spans="2:10" ht="14.45" x14ac:dyDescent="0.3">
      <c r="D41" s="37">
        <f>D40-D22</f>
        <v>0</v>
      </c>
      <c r="E41" s="37">
        <f>E40-E22</f>
        <v>0</v>
      </c>
    </row>
    <row r="44" spans="2:10" x14ac:dyDescent="0.25">
      <c r="B44" t="s">
        <v>125</v>
      </c>
      <c r="E44" t="s">
        <v>126</v>
      </c>
    </row>
    <row r="47" spans="2:10" x14ac:dyDescent="0.25">
      <c r="B47" t="s">
        <v>127</v>
      </c>
      <c r="E47" t="s">
        <v>128</v>
      </c>
    </row>
  </sheetData>
  <mergeCells count="2">
    <mergeCell ref="B6:B8"/>
    <mergeCell ref="C6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opLeftCell="A24" zoomScale="85" zoomScaleNormal="85" workbookViewId="0">
      <selection activeCell="B55" sqref="B55"/>
    </sheetView>
  </sheetViews>
  <sheetFormatPr defaultRowHeight="15" x14ac:dyDescent="0.25"/>
  <cols>
    <col min="1" max="1" width="7.7109375" customWidth="1"/>
    <col min="2" max="2" width="64.140625" customWidth="1"/>
    <col min="3" max="3" width="9" customWidth="1"/>
    <col min="4" max="5" width="20.85546875" customWidth="1"/>
    <col min="7" max="7" width="9.5703125" bestFit="1" customWidth="1"/>
  </cols>
  <sheetData>
    <row r="1" spans="2:5" ht="15.75" x14ac:dyDescent="0.25">
      <c r="B1" s="22" t="s">
        <v>104</v>
      </c>
    </row>
    <row r="2" spans="2:5" ht="15.75" x14ac:dyDescent="0.25">
      <c r="B2" s="22" t="s">
        <v>107</v>
      </c>
    </row>
    <row r="3" spans="2:5" ht="15.75" x14ac:dyDescent="0.25">
      <c r="B3" s="22" t="s">
        <v>117</v>
      </c>
    </row>
    <row r="4" spans="2:5" ht="15.75" x14ac:dyDescent="0.25">
      <c r="B4" s="24" t="s">
        <v>106</v>
      </c>
    </row>
    <row r="5" spans="2:5" ht="14.45" customHeight="1" x14ac:dyDescent="0.25">
      <c r="B5" s="77"/>
      <c r="C5" s="78"/>
      <c r="D5" s="78" t="s">
        <v>30</v>
      </c>
      <c r="E5" s="78"/>
    </row>
    <row r="6" spans="2:5" ht="24" customHeight="1" x14ac:dyDescent="0.25">
      <c r="B6" s="77"/>
      <c r="C6" s="78"/>
      <c r="D6" s="78" t="s">
        <v>115</v>
      </c>
      <c r="E6" s="78"/>
    </row>
    <row r="7" spans="2:5" x14ac:dyDescent="0.25">
      <c r="B7" s="77"/>
      <c r="C7" s="78"/>
      <c r="D7" s="78" t="s">
        <v>31</v>
      </c>
      <c r="E7" s="78"/>
    </row>
    <row r="8" spans="2:5" x14ac:dyDescent="0.25">
      <c r="B8" s="1"/>
      <c r="C8" s="2" t="s">
        <v>0</v>
      </c>
      <c r="D8" s="50" t="s">
        <v>116</v>
      </c>
      <c r="E8" s="2" t="s">
        <v>32</v>
      </c>
    </row>
    <row r="9" spans="2:5" ht="25.5" x14ac:dyDescent="0.25">
      <c r="B9" s="1" t="s">
        <v>33</v>
      </c>
      <c r="C9" s="3"/>
      <c r="D9" s="4"/>
      <c r="E9" s="4"/>
    </row>
    <row r="10" spans="2:5" x14ac:dyDescent="0.25">
      <c r="B10" s="4" t="s">
        <v>3</v>
      </c>
      <c r="C10" s="3"/>
      <c r="D10" s="25">
        <v>161580</v>
      </c>
      <c r="E10" s="66">
        <v>111810</v>
      </c>
    </row>
    <row r="11" spans="2:5" x14ac:dyDescent="0.25">
      <c r="B11" s="4" t="s">
        <v>6</v>
      </c>
      <c r="C11" s="3"/>
      <c r="D11" s="25">
        <v>19386892</v>
      </c>
      <c r="E11" s="66">
        <v>15331567</v>
      </c>
    </row>
    <row r="12" spans="2:5" x14ac:dyDescent="0.25">
      <c r="B12" s="4" t="s">
        <v>7</v>
      </c>
      <c r="C12" s="3"/>
      <c r="D12" s="25">
        <v>173588</v>
      </c>
      <c r="E12" s="66">
        <v>112983</v>
      </c>
    </row>
    <row r="13" spans="2:5" ht="14.45" x14ac:dyDescent="0.3">
      <c r="B13" s="4"/>
      <c r="C13" s="3"/>
      <c r="D13" s="26">
        <f>SUM(D10:D12)</f>
        <v>19722060</v>
      </c>
      <c r="E13" s="67">
        <f>SUM(E10:E12)</f>
        <v>15556360</v>
      </c>
    </row>
    <row r="14" spans="2:5" ht="25.5" x14ac:dyDescent="0.25">
      <c r="B14" s="1" t="s">
        <v>34</v>
      </c>
      <c r="C14" s="3"/>
      <c r="D14" s="26"/>
      <c r="E14" s="67"/>
    </row>
    <row r="15" spans="2:5" x14ac:dyDescent="0.25">
      <c r="B15" s="4" t="s">
        <v>18</v>
      </c>
      <c r="C15" s="3"/>
      <c r="D15" s="25">
        <v>-5072095</v>
      </c>
      <c r="E15" s="66">
        <v>-4155085</v>
      </c>
    </row>
    <row r="16" spans="2:5" x14ac:dyDescent="0.25">
      <c r="B16" s="4" t="s">
        <v>35</v>
      </c>
      <c r="C16" s="3"/>
      <c r="D16" s="25">
        <v>-330239</v>
      </c>
      <c r="E16" s="66">
        <v>-329312</v>
      </c>
    </row>
    <row r="17" spans="2:5" x14ac:dyDescent="0.25">
      <c r="B17" s="4" t="s">
        <v>36</v>
      </c>
      <c r="C17" s="3"/>
      <c r="D17" s="25">
        <v>-50401</v>
      </c>
      <c r="E17" s="66">
        <v>-5274</v>
      </c>
    </row>
    <row r="18" spans="2:5" ht="14.45" x14ac:dyDescent="0.3">
      <c r="B18" s="4"/>
      <c r="C18" s="3"/>
      <c r="D18" s="26">
        <f>SUM(D15:D17)</f>
        <v>-5452735</v>
      </c>
      <c r="E18" s="67">
        <f>SUM(E15:E17)</f>
        <v>-4489671</v>
      </c>
    </row>
    <row r="19" spans="2:5" ht="14.45" x14ac:dyDescent="0.3">
      <c r="B19" s="4"/>
      <c r="C19" s="3"/>
      <c r="D19" s="27"/>
      <c r="E19" s="68"/>
    </row>
    <row r="20" spans="2:5" x14ac:dyDescent="0.25">
      <c r="B20" s="4" t="s">
        <v>20</v>
      </c>
      <c r="C20" s="3"/>
      <c r="D20" s="25">
        <v>-40583</v>
      </c>
      <c r="E20" s="66">
        <v>-24985</v>
      </c>
    </row>
    <row r="21" spans="2:5" thickBot="1" x14ac:dyDescent="0.35">
      <c r="B21" s="4"/>
      <c r="C21" s="3"/>
      <c r="D21" s="33">
        <f>SUM(D18:D20)</f>
        <v>-5493318</v>
      </c>
      <c r="E21" s="59">
        <f>SUM(E18:E20)</f>
        <v>-4514656</v>
      </c>
    </row>
    <row r="22" spans="2:5" x14ac:dyDescent="0.25">
      <c r="B22" s="1" t="s">
        <v>37</v>
      </c>
      <c r="C22" s="3"/>
      <c r="D22" s="26">
        <f>D20+D18+D13</f>
        <v>14228742</v>
      </c>
      <c r="E22" s="67">
        <f>E20+E18+E13</f>
        <v>11041704</v>
      </c>
    </row>
    <row r="23" spans="2:5" ht="14.45" x14ac:dyDescent="0.3">
      <c r="B23" s="4" t="s">
        <v>16</v>
      </c>
      <c r="C23" s="3"/>
      <c r="D23" s="6"/>
      <c r="E23" s="58"/>
    </row>
    <row r="24" spans="2:5" ht="15.75" thickBot="1" x14ac:dyDescent="0.3">
      <c r="B24" s="4" t="s">
        <v>38</v>
      </c>
      <c r="C24" s="3"/>
      <c r="D24" s="34">
        <v>-1881071</v>
      </c>
      <c r="E24" s="69">
        <v>-1792808</v>
      </c>
    </row>
    <row r="25" spans="2:5" x14ac:dyDescent="0.25">
      <c r="B25" s="1" t="s">
        <v>39</v>
      </c>
      <c r="C25" s="3"/>
      <c r="D25" s="35">
        <f>SUM(D22:D24)</f>
        <v>12347671</v>
      </c>
      <c r="E25" s="70">
        <f>SUM(E22:E24)</f>
        <v>9248896</v>
      </c>
    </row>
    <row r="26" spans="2:5" ht="14.45" x14ac:dyDescent="0.3">
      <c r="B26" s="1" t="s">
        <v>16</v>
      </c>
      <c r="C26" s="3"/>
      <c r="D26" s="6"/>
      <c r="E26" s="58"/>
    </row>
    <row r="27" spans="2:5" ht="25.5" x14ac:dyDescent="0.25">
      <c r="B27" s="4" t="s">
        <v>40</v>
      </c>
      <c r="C27" s="3">
        <v>6</v>
      </c>
      <c r="D27" s="25">
        <v>-2978242</v>
      </c>
      <c r="E27" s="66">
        <v>2631907</v>
      </c>
    </row>
    <row r="28" spans="2:5" x14ac:dyDescent="0.25">
      <c r="B28" s="4" t="s">
        <v>41</v>
      </c>
      <c r="C28" s="3"/>
      <c r="D28" s="28">
        <v>1186169</v>
      </c>
      <c r="E28" s="28">
        <v>-1240520</v>
      </c>
    </row>
    <row r="29" spans="2:5" x14ac:dyDescent="0.25">
      <c r="B29" s="4" t="s">
        <v>42</v>
      </c>
      <c r="C29" s="3"/>
      <c r="D29" s="28">
        <v>1185194</v>
      </c>
      <c r="E29" s="28">
        <v>-1191604</v>
      </c>
    </row>
    <row r="30" spans="2:5" x14ac:dyDescent="0.25">
      <c r="B30" s="4" t="s">
        <v>43</v>
      </c>
      <c r="C30" s="3"/>
      <c r="D30" s="28">
        <v>975</v>
      </c>
      <c r="E30" s="28">
        <v>-48916</v>
      </c>
    </row>
    <row r="31" spans="2:5" ht="25.5" x14ac:dyDescent="0.25">
      <c r="B31" s="4" t="s">
        <v>44</v>
      </c>
      <c r="C31" s="3"/>
      <c r="D31" s="30">
        <v>0</v>
      </c>
      <c r="E31" s="28">
        <v>0</v>
      </c>
    </row>
    <row r="32" spans="2:5" x14ac:dyDescent="0.25">
      <c r="B32" s="4" t="s">
        <v>45</v>
      </c>
      <c r="C32" s="3"/>
      <c r="D32" s="30">
        <v>19613</v>
      </c>
      <c r="E32" s="28">
        <v>29325</v>
      </c>
    </row>
    <row r="33" spans="2:5" x14ac:dyDescent="0.25">
      <c r="B33" s="4" t="s">
        <v>46</v>
      </c>
      <c r="C33" s="3">
        <v>16</v>
      </c>
      <c r="D33" s="30">
        <v>-5001512</v>
      </c>
      <c r="E33" s="28">
        <v>-3878409</v>
      </c>
    </row>
    <row r="34" spans="2:5" x14ac:dyDescent="0.25">
      <c r="B34" s="4" t="s">
        <v>47</v>
      </c>
      <c r="C34" s="3">
        <v>16</v>
      </c>
      <c r="D34" s="30">
        <v>-1816603</v>
      </c>
      <c r="E34" s="28">
        <v>-1504374</v>
      </c>
    </row>
    <row r="35" spans="2:5" ht="15.75" thickBot="1" x14ac:dyDescent="0.3">
      <c r="B35" s="4" t="s">
        <v>48</v>
      </c>
      <c r="C35" s="3"/>
      <c r="D35" s="46">
        <v>-2860</v>
      </c>
      <c r="E35" s="36">
        <v>-1944</v>
      </c>
    </row>
    <row r="36" spans="2:5" x14ac:dyDescent="0.25">
      <c r="B36" s="1" t="s">
        <v>49</v>
      </c>
      <c r="C36" s="3"/>
      <c r="D36" s="26">
        <f>SUM(D27,D28,D31,D32,D33,D34,D35,D25)</f>
        <v>3754236</v>
      </c>
      <c r="E36" s="67">
        <f>SUM(E27,E28,E31,E32,E33,E34,E35,E25)</f>
        <v>5284881</v>
      </c>
    </row>
    <row r="37" spans="2:5" ht="14.45" x14ac:dyDescent="0.3">
      <c r="B37" s="1" t="s">
        <v>16</v>
      </c>
      <c r="C37" s="3"/>
      <c r="D37" s="6"/>
      <c r="E37" s="58"/>
    </row>
    <row r="38" spans="2:5" x14ac:dyDescent="0.25">
      <c r="B38" s="4" t="s">
        <v>50</v>
      </c>
      <c r="C38" s="3">
        <v>12</v>
      </c>
      <c r="D38" s="25">
        <v>-737757</v>
      </c>
      <c r="E38" s="66">
        <v>-1032931</v>
      </c>
    </row>
    <row r="39" spans="2:5" ht="15.75" thickBot="1" x14ac:dyDescent="0.3">
      <c r="B39" s="1" t="s">
        <v>51</v>
      </c>
      <c r="C39" s="5"/>
      <c r="D39" s="29">
        <f>SUM(D36:D38)</f>
        <v>3016479</v>
      </c>
      <c r="E39" s="71">
        <f>SUM(E36:E38)</f>
        <v>4251950</v>
      </c>
    </row>
    <row r="40" spans="2:5" ht="14.45" x14ac:dyDescent="0.3">
      <c r="B40" s="4" t="s">
        <v>16</v>
      </c>
      <c r="C40" s="5"/>
      <c r="D40" s="6"/>
      <c r="E40" s="6"/>
    </row>
    <row r="41" spans="2:5" x14ac:dyDescent="0.25">
      <c r="B41" s="1" t="s">
        <v>52</v>
      </c>
      <c r="C41" s="5"/>
      <c r="D41" s="6"/>
      <c r="E41" s="6"/>
    </row>
    <row r="42" spans="2:5" ht="25.5" x14ac:dyDescent="0.25">
      <c r="B42" s="17" t="s">
        <v>53</v>
      </c>
      <c r="C42" s="5"/>
      <c r="D42" s="6"/>
      <c r="E42" s="6"/>
    </row>
    <row r="43" spans="2:5" ht="25.5" x14ac:dyDescent="0.25">
      <c r="B43" s="4" t="s">
        <v>54</v>
      </c>
      <c r="C43" s="3"/>
      <c r="D43" s="25">
        <v>185834</v>
      </c>
      <c r="E43" s="25">
        <v>-230340</v>
      </c>
    </row>
    <row r="44" spans="2:5" ht="39" thickBot="1" x14ac:dyDescent="0.3">
      <c r="B44" s="4" t="s">
        <v>55</v>
      </c>
      <c r="C44" s="3"/>
      <c r="D44" s="25">
        <v>-7643</v>
      </c>
      <c r="E44" s="25">
        <v>43557</v>
      </c>
    </row>
    <row r="45" spans="2:5" ht="26.25" thickBot="1" x14ac:dyDescent="0.3">
      <c r="B45" s="1" t="s">
        <v>56</v>
      </c>
      <c r="C45" s="5"/>
      <c r="D45" s="31">
        <f>SUM(D43:D44)</f>
        <v>178191</v>
      </c>
      <c r="E45" s="31">
        <f>SUM(E43:E44)</f>
        <v>-186783</v>
      </c>
    </row>
    <row r="46" spans="2:5" x14ac:dyDescent="0.25">
      <c r="B46" s="1"/>
      <c r="C46" s="5"/>
      <c r="D46" s="26"/>
      <c r="E46" s="26"/>
    </row>
    <row r="47" spans="2:5" ht="15.75" thickBot="1" x14ac:dyDescent="0.3">
      <c r="B47" s="1" t="s">
        <v>57</v>
      </c>
      <c r="C47" s="21"/>
      <c r="D47" s="26">
        <f>D45</f>
        <v>178191</v>
      </c>
      <c r="E47" s="26">
        <f>E45</f>
        <v>-186783</v>
      </c>
    </row>
    <row r="48" spans="2:5" ht="15.75" thickBot="1" x14ac:dyDescent="0.3">
      <c r="B48" s="1" t="s">
        <v>58</v>
      </c>
      <c r="C48" s="5"/>
      <c r="D48" s="32">
        <f>SUM(D47,D39)</f>
        <v>3194670</v>
      </c>
      <c r="E48" s="32">
        <f>SUM(E47,E39)</f>
        <v>4065167</v>
      </c>
    </row>
    <row r="49" spans="2:5" ht="15.75" thickTop="1" x14ac:dyDescent="0.25"/>
    <row r="51" spans="2:5" x14ac:dyDescent="0.25">
      <c r="B51" t="s">
        <v>125</v>
      </c>
      <c r="E51" t="s">
        <v>126</v>
      </c>
    </row>
    <row r="54" spans="2:5" x14ac:dyDescent="0.25">
      <c r="B54" t="s">
        <v>127</v>
      </c>
      <c r="E54" t="s">
        <v>128</v>
      </c>
    </row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topLeftCell="A32" zoomScale="85" zoomScaleNormal="85" workbookViewId="0">
      <selection activeCell="B63" sqref="B63"/>
    </sheetView>
  </sheetViews>
  <sheetFormatPr defaultRowHeight="15" x14ac:dyDescent="0.25"/>
  <cols>
    <col min="2" max="2" width="56.42578125" customWidth="1"/>
    <col min="3" max="3" width="8.85546875" customWidth="1"/>
    <col min="4" max="5" width="11.7109375" customWidth="1"/>
    <col min="8" max="8" width="17.28515625" customWidth="1"/>
  </cols>
  <sheetData>
    <row r="1" spans="2:8" ht="15.75" x14ac:dyDescent="0.25">
      <c r="B1" s="22" t="s">
        <v>104</v>
      </c>
    </row>
    <row r="2" spans="2:8" ht="15.75" x14ac:dyDescent="0.25">
      <c r="B2" s="22" t="s">
        <v>109</v>
      </c>
    </row>
    <row r="3" spans="2:8" ht="15.75" x14ac:dyDescent="0.25">
      <c r="B3" s="22" t="s">
        <v>117</v>
      </c>
    </row>
    <row r="4" spans="2:8" ht="15.75" x14ac:dyDescent="0.25">
      <c r="B4" s="24" t="s">
        <v>106</v>
      </c>
    </row>
    <row r="5" spans="2:8" ht="14.45" customHeight="1" x14ac:dyDescent="0.25">
      <c r="B5" s="77"/>
      <c r="C5" s="79"/>
      <c r="D5" s="80" t="s">
        <v>30</v>
      </c>
      <c r="E5" s="80"/>
    </row>
    <row r="6" spans="2:8" ht="24" customHeight="1" x14ac:dyDescent="0.25">
      <c r="B6" s="77"/>
      <c r="C6" s="79"/>
      <c r="D6" s="80" t="s">
        <v>115</v>
      </c>
      <c r="E6" s="80"/>
    </row>
    <row r="7" spans="2:8" ht="24" customHeight="1" x14ac:dyDescent="0.25">
      <c r="B7" s="77"/>
      <c r="C7" s="79"/>
      <c r="D7" s="80" t="s">
        <v>31</v>
      </c>
      <c r="E7" s="80"/>
    </row>
    <row r="8" spans="2:8" x14ac:dyDescent="0.25">
      <c r="B8" s="1"/>
      <c r="C8" s="14" t="s">
        <v>0</v>
      </c>
      <c r="D8" s="53" t="s">
        <v>116</v>
      </c>
      <c r="E8" s="53" t="s">
        <v>32</v>
      </c>
    </row>
    <row r="9" spans="2:8" ht="14.45" customHeight="1" x14ac:dyDescent="0.25">
      <c r="B9" s="1" t="s">
        <v>68</v>
      </c>
      <c r="C9" s="15"/>
      <c r="D9" s="65"/>
      <c r="E9" s="54"/>
    </row>
    <row r="10" spans="2:8" x14ac:dyDescent="0.25">
      <c r="B10" s="4" t="s">
        <v>69</v>
      </c>
      <c r="C10" s="15"/>
      <c r="D10" s="55">
        <v>163354</v>
      </c>
      <c r="E10" s="55">
        <v>111987</v>
      </c>
      <c r="H10" s="37"/>
    </row>
    <row r="11" spans="2:8" x14ac:dyDescent="0.25">
      <c r="B11" s="4" t="s">
        <v>70</v>
      </c>
      <c r="C11" s="15"/>
      <c r="D11" s="55">
        <v>18578257</v>
      </c>
      <c r="E11" s="55">
        <v>14673845</v>
      </c>
      <c r="H11" s="37"/>
    </row>
    <row r="12" spans="2:8" x14ac:dyDescent="0.25">
      <c r="B12" s="4" t="s">
        <v>71</v>
      </c>
      <c r="C12" s="15"/>
      <c r="D12" s="55">
        <v>135384</v>
      </c>
      <c r="E12" s="64">
        <v>-29365</v>
      </c>
      <c r="H12" s="37"/>
    </row>
    <row r="13" spans="2:8" x14ac:dyDescent="0.25">
      <c r="B13" s="4" t="s">
        <v>72</v>
      </c>
      <c r="C13" s="15"/>
      <c r="D13" s="55">
        <v>-64386</v>
      </c>
      <c r="E13" s="55">
        <v>18659</v>
      </c>
      <c r="H13" s="37"/>
    </row>
    <row r="14" spans="2:8" x14ac:dyDescent="0.25">
      <c r="B14" s="4" t="s">
        <v>73</v>
      </c>
      <c r="C14" s="15"/>
      <c r="D14" s="55">
        <v>-5408138</v>
      </c>
      <c r="E14" s="55">
        <v>-3686373</v>
      </c>
      <c r="H14" s="37"/>
    </row>
    <row r="15" spans="2:8" x14ac:dyDescent="0.25">
      <c r="B15" s="4" t="s">
        <v>119</v>
      </c>
      <c r="C15" s="15"/>
      <c r="D15" s="55">
        <v>-650000</v>
      </c>
      <c r="E15" s="55">
        <v>-650000</v>
      </c>
      <c r="H15" s="37"/>
    </row>
    <row r="16" spans="2:8" x14ac:dyDescent="0.25">
      <c r="B16" s="4" t="s">
        <v>74</v>
      </c>
      <c r="C16" s="3"/>
      <c r="D16" s="55">
        <v>-50383</v>
      </c>
      <c r="E16" s="55">
        <v>-5274</v>
      </c>
      <c r="H16" s="37"/>
    </row>
    <row r="17" spans="2:8" x14ac:dyDescent="0.25">
      <c r="B17" s="4" t="s">
        <v>75</v>
      </c>
      <c r="C17" s="15"/>
      <c r="D17" s="55">
        <v>975</v>
      </c>
      <c r="E17" s="55">
        <v>-48917</v>
      </c>
      <c r="H17" s="37"/>
    </row>
    <row r="18" spans="2:8" ht="25.5" x14ac:dyDescent="0.25">
      <c r="B18" s="4" t="s">
        <v>76</v>
      </c>
      <c r="C18" s="15"/>
      <c r="D18" s="55">
        <v>-2153501</v>
      </c>
      <c r="E18" s="55">
        <v>-588000</v>
      </c>
      <c r="H18" s="37"/>
    </row>
    <row r="19" spans="2:8" x14ac:dyDescent="0.25">
      <c r="B19" s="4" t="s">
        <v>77</v>
      </c>
      <c r="C19" s="15"/>
      <c r="D19" s="55">
        <v>-3722368</v>
      </c>
      <c r="E19" s="55">
        <v>-2676950</v>
      </c>
      <c r="H19" s="37"/>
    </row>
    <row r="20" spans="2:8" x14ac:dyDescent="0.25">
      <c r="B20" s="4" t="s">
        <v>78</v>
      </c>
      <c r="C20" s="15"/>
      <c r="D20" s="55">
        <v>-1162521</v>
      </c>
      <c r="E20" s="55">
        <v>-1253916</v>
      </c>
      <c r="H20" s="37"/>
    </row>
    <row r="21" spans="2:8" ht="26.25" thickBot="1" x14ac:dyDescent="0.3">
      <c r="B21" s="4" t="s">
        <v>79</v>
      </c>
      <c r="C21" s="15"/>
      <c r="D21" s="56">
        <v>-465597</v>
      </c>
      <c r="E21" s="56">
        <v>-541769</v>
      </c>
      <c r="H21" s="37"/>
    </row>
    <row r="22" spans="2:8" ht="25.5" x14ac:dyDescent="0.25">
      <c r="B22" s="1" t="s">
        <v>80</v>
      </c>
      <c r="C22" s="16"/>
      <c r="D22" s="57">
        <f>SUM(D10:D21)</f>
        <v>5201076</v>
      </c>
      <c r="E22" s="57">
        <f>SUM(E10:E21)</f>
        <v>5323927</v>
      </c>
      <c r="H22" s="37"/>
    </row>
    <row r="23" spans="2:8" ht="14.45" x14ac:dyDescent="0.3">
      <c r="B23" s="1" t="s">
        <v>16</v>
      </c>
      <c r="C23" s="15"/>
      <c r="D23" s="58"/>
      <c r="E23" s="58"/>
      <c r="H23" s="37"/>
    </row>
    <row r="24" spans="2:8" x14ac:dyDescent="0.25">
      <c r="B24" s="17" t="s">
        <v>81</v>
      </c>
      <c r="C24" s="15"/>
      <c r="D24" s="58"/>
      <c r="E24" s="58"/>
      <c r="H24" s="37"/>
    </row>
    <row r="25" spans="2:8" x14ac:dyDescent="0.25">
      <c r="B25" s="4" t="s">
        <v>82</v>
      </c>
      <c r="C25" s="15"/>
      <c r="D25" s="55">
        <v>-1338</v>
      </c>
      <c r="E25" s="55">
        <v>-1167</v>
      </c>
      <c r="H25" s="37"/>
    </row>
    <row r="26" spans="2:8" x14ac:dyDescent="0.25">
      <c r="B26" s="4" t="s">
        <v>6</v>
      </c>
      <c r="C26" s="15"/>
      <c r="D26" s="55">
        <v>-5388256</v>
      </c>
      <c r="E26" s="55">
        <v>-9956853</v>
      </c>
      <c r="H26" s="37"/>
    </row>
    <row r="27" spans="2:8" x14ac:dyDescent="0.25">
      <c r="B27" s="4" t="s">
        <v>14</v>
      </c>
      <c r="C27" s="15"/>
      <c r="D27" s="55">
        <v>-247639</v>
      </c>
      <c r="E27" s="55">
        <v>-158193</v>
      </c>
      <c r="H27" s="37"/>
    </row>
    <row r="28" spans="2:8" ht="14.45" x14ac:dyDescent="0.3">
      <c r="B28" s="4" t="s">
        <v>16</v>
      </c>
      <c r="C28" s="15"/>
      <c r="D28" s="55"/>
      <c r="E28" s="55"/>
      <c r="H28" s="37"/>
    </row>
    <row r="29" spans="2:8" x14ac:dyDescent="0.25">
      <c r="B29" s="17" t="s">
        <v>83</v>
      </c>
      <c r="C29" s="15"/>
      <c r="D29" s="55"/>
      <c r="E29" s="55"/>
      <c r="H29" s="37"/>
    </row>
    <row r="30" spans="2:8" ht="15.75" thickBot="1" x14ac:dyDescent="0.3">
      <c r="B30" s="4" t="s">
        <v>21</v>
      </c>
      <c r="C30" s="15"/>
      <c r="D30" s="56">
        <v>576557</v>
      </c>
      <c r="E30" s="56">
        <v>-452087</v>
      </c>
      <c r="H30" s="37"/>
    </row>
    <row r="31" spans="2:8" ht="25.5" x14ac:dyDescent="0.25">
      <c r="B31" s="21" t="s">
        <v>84</v>
      </c>
      <c r="C31" s="16"/>
      <c r="D31" s="57">
        <f>SUM(D22:D30)</f>
        <v>140400</v>
      </c>
      <c r="E31" s="57">
        <v>-5244373</v>
      </c>
      <c r="H31" s="37"/>
    </row>
    <row r="32" spans="2:8" ht="14.45" x14ac:dyDescent="0.3">
      <c r="B32" s="1" t="s">
        <v>16</v>
      </c>
      <c r="C32" s="15"/>
      <c r="D32" s="55"/>
      <c r="E32" s="55"/>
      <c r="H32" s="37"/>
    </row>
    <row r="33" spans="2:8" ht="15.75" thickBot="1" x14ac:dyDescent="0.3">
      <c r="B33" s="4" t="s">
        <v>85</v>
      </c>
      <c r="C33" s="15"/>
      <c r="D33" s="56">
        <v>-917484</v>
      </c>
      <c r="E33" s="56">
        <v>-958212</v>
      </c>
      <c r="H33" s="37"/>
    </row>
    <row r="34" spans="2:8" ht="26.25" thickBot="1" x14ac:dyDescent="0.3">
      <c r="B34" s="1" t="s">
        <v>86</v>
      </c>
      <c r="C34" s="16"/>
      <c r="D34" s="59">
        <v>-777084</v>
      </c>
      <c r="E34" s="59">
        <v>-6202585</v>
      </c>
      <c r="H34" s="37"/>
    </row>
    <row r="35" spans="2:8" ht="14.45" x14ac:dyDescent="0.3">
      <c r="B35" s="1" t="s">
        <v>16</v>
      </c>
      <c r="C35" s="15"/>
      <c r="D35" s="58"/>
      <c r="E35" s="58"/>
      <c r="H35" s="37"/>
    </row>
    <row r="36" spans="2:8" x14ac:dyDescent="0.25">
      <c r="B36" s="1" t="s">
        <v>87</v>
      </c>
      <c r="C36" s="15"/>
      <c r="D36" s="58"/>
      <c r="E36" s="58"/>
      <c r="H36" s="37"/>
    </row>
    <row r="37" spans="2:8" x14ac:dyDescent="0.25">
      <c r="B37" s="4" t="s">
        <v>88</v>
      </c>
      <c r="C37" s="15"/>
      <c r="D37" s="55">
        <v>-1212215</v>
      </c>
      <c r="E37" s="55">
        <v>-578395</v>
      </c>
      <c r="H37" s="37"/>
    </row>
    <row r="38" spans="2:8" x14ac:dyDescent="0.25">
      <c r="B38" s="4" t="s">
        <v>89</v>
      </c>
      <c r="C38" s="15"/>
      <c r="D38" s="55">
        <v>-19319</v>
      </c>
      <c r="E38" s="55">
        <v>-92</v>
      </c>
      <c r="H38" s="37"/>
    </row>
    <row r="39" spans="2:8" x14ac:dyDescent="0.25">
      <c r="B39" s="4" t="s">
        <v>90</v>
      </c>
      <c r="C39" s="15"/>
      <c r="D39" s="55">
        <v>-1162015</v>
      </c>
      <c r="E39" s="55">
        <v>-433830</v>
      </c>
      <c r="H39" s="37"/>
    </row>
    <row r="40" spans="2:8" ht="15.75" thickBot="1" x14ac:dyDescent="0.3">
      <c r="B40" s="4" t="s">
        <v>91</v>
      </c>
      <c r="C40" s="15"/>
      <c r="D40" s="55">
        <v>1084</v>
      </c>
      <c r="E40" s="55">
        <v>36329</v>
      </c>
      <c r="H40" s="37"/>
    </row>
    <row r="41" spans="2:8" ht="26.25" thickBot="1" x14ac:dyDescent="0.3">
      <c r="B41" s="1" t="s">
        <v>92</v>
      </c>
      <c r="C41" s="16"/>
      <c r="D41" s="60">
        <v>-2392465</v>
      </c>
      <c r="E41" s="60">
        <v>-975988</v>
      </c>
      <c r="H41" s="37"/>
    </row>
    <row r="42" spans="2:8" ht="14.45" x14ac:dyDescent="0.3">
      <c r="D42" s="61"/>
      <c r="E42" s="61"/>
      <c r="H42" s="37"/>
    </row>
    <row r="43" spans="2:8" x14ac:dyDescent="0.25">
      <c r="B43" s="1" t="s">
        <v>93</v>
      </c>
      <c r="C43" s="15"/>
      <c r="D43" s="58"/>
      <c r="E43" s="58"/>
      <c r="H43" s="37"/>
    </row>
    <row r="44" spans="2:8" x14ac:dyDescent="0.25">
      <c r="B44" s="4" t="s">
        <v>94</v>
      </c>
      <c r="C44" s="15"/>
      <c r="D44" s="55">
        <v>19225455</v>
      </c>
      <c r="E44" s="55">
        <v>22021700</v>
      </c>
      <c r="H44" s="37"/>
    </row>
    <row r="45" spans="2:8" x14ac:dyDescent="0.25">
      <c r="B45" s="4" t="s">
        <v>95</v>
      </c>
      <c r="C45" s="15"/>
      <c r="D45" s="55">
        <v>-12106680</v>
      </c>
      <c r="E45" s="55">
        <v>-17684304</v>
      </c>
      <c r="H45" s="37"/>
    </row>
    <row r="46" spans="2:8" x14ac:dyDescent="0.25">
      <c r="B46" s="4" t="s">
        <v>35</v>
      </c>
      <c r="C46" s="15"/>
      <c r="D46" s="55"/>
      <c r="E46" s="64">
        <v>0</v>
      </c>
      <c r="H46" s="37"/>
    </row>
    <row r="47" spans="2:8" x14ac:dyDescent="0.25">
      <c r="B47" s="4" t="s">
        <v>96</v>
      </c>
      <c r="C47" s="73">
        <v>13</v>
      </c>
      <c r="D47" s="55"/>
      <c r="E47" s="64">
        <v>0</v>
      </c>
      <c r="H47" s="37"/>
    </row>
    <row r="48" spans="2:8" ht="15.75" thickBot="1" x14ac:dyDescent="0.3">
      <c r="B48" s="4" t="s">
        <v>97</v>
      </c>
      <c r="C48" s="15"/>
      <c r="D48" s="56">
        <v>-158912</v>
      </c>
      <c r="E48" s="56">
        <v>-126151</v>
      </c>
      <c r="H48" s="37"/>
    </row>
    <row r="49" spans="2:8" ht="26.25" thickBot="1" x14ac:dyDescent="0.3">
      <c r="B49" s="1" t="s">
        <v>98</v>
      </c>
      <c r="C49" s="16"/>
      <c r="D49" s="60">
        <v>6959863</v>
      </c>
      <c r="E49" s="60">
        <v>4211245</v>
      </c>
      <c r="H49" s="37"/>
    </row>
    <row r="50" spans="2:8" ht="14.45" x14ac:dyDescent="0.3">
      <c r="B50" s="1" t="s">
        <v>16</v>
      </c>
      <c r="C50" s="15"/>
      <c r="D50" s="58"/>
      <c r="E50" s="58"/>
      <c r="H50" s="37"/>
    </row>
    <row r="51" spans="2:8" ht="25.5" x14ac:dyDescent="0.25">
      <c r="B51" s="4" t="s">
        <v>99</v>
      </c>
      <c r="C51" s="15"/>
      <c r="D51" s="62">
        <v>-3582</v>
      </c>
      <c r="E51" s="62">
        <v>-771</v>
      </c>
      <c r="H51" s="37"/>
    </row>
    <row r="52" spans="2:8" ht="26.25" thickBot="1" x14ac:dyDescent="0.3">
      <c r="B52" s="4" t="s">
        <v>100</v>
      </c>
      <c r="C52" s="15"/>
      <c r="D52" s="56">
        <v>-138996</v>
      </c>
      <c r="E52" s="56">
        <v>82817</v>
      </c>
      <c r="H52" s="37"/>
    </row>
    <row r="53" spans="2:8" ht="26.25" thickBot="1" x14ac:dyDescent="0.3">
      <c r="B53" s="21" t="s">
        <v>101</v>
      </c>
      <c r="C53" s="16"/>
      <c r="D53" s="63">
        <v>3647736</v>
      </c>
      <c r="E53" s="63">
        <v>-2885282</v>
      </c>
      <c r="H53" s="37"/>
    </row>
    <row r="54" spans="2:8" ht="14.45" x14ac:dyDescent="0.3">
      <c r="B54" s="1" t="s">
        <v>16</v>
      </c>
      <c r="C54" s="15"/>
      <c r="D54" s="58"/>
      <c r="E54" s="58">
        <v>0</v>
      </c>
      <c r="H54" s="37"/>
    </row>
    <row r="55" spans="2:8" ht="15.75" thickBot="1" x14ac:dyDescent="0.3">
      <c r="B55" s="4" t="s">
        <v>102</v>
      </c>
      <c r="C55" s="15"/>
      <c r="D55" s="56">
        <v>7041198</v>
      </c>
      <c r="E55" s="56">
        <v>6257217</v>
      </c>
      <c r="H55" s="37"/>
    </row>
    <row r="56" spans="2:8" ht="15.75" thickBot="1" x14ac:dyDescent="0.3">
      <c r="B56" s="1" t="s">
        <v>124</v>
      </c>
      <c r="C56" s="72">
        <v>5</v>
      </c>
      <c r="D56" s="60">
        <v>10688934</v>
      </c>
      <c r="E56" s="60">
        <v>3371935</v>
      </c>
      <c r="H56" s="37"/>
    </row>
    <row r="57" spans="2:8" ht="15" customHeight="1" x14ac:dyDescent="0.3"/>
    <row r="59" spans="2:8" x14ac:dyDescent="0.25">
      <c r="B59" t="s">
        <v>125</v>
      </c>
      <c r="E59" t="s">
        <v>126</v>
      </c>
    </row>
    <row r="62" spans="2:8" x14ac:dyDescent="0.25">
      <c r="B62" t="s">
        <v>127</v>
      </c>
      <c r="E62" t="s">
        <v>128</v>
      </c>
    </row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opLeftCell="A34" zoomScale="85" zoomScaleNormal="85" workbookViewId="0">
      <selection activeCell="E56" sqref="E56"/>
    </sheetView>
  </sheetViews>
  <sheetFormatPr defaultRowHeight="15" x14ac:dyDescent="0.25"/>
  <cols>
    <col min="2" max="2" width="47.5703125" customWidth="1"/>
    <col min="3" max="3" width="8.85546875" customWidth="1"/>
    <col min="4" max="5" width="11.7109375" customWidth="1"/>
  </cols>
  <sheetData>
    <row r="1" spans="2:11" ht="15.75" x14ac:dyDescent="0.25">
      <c r="B1" s="22" t="s">
        <v>104</v>
      </c>
    </row>
    <row r="2" spans="2:11" ht="15.75" x14ac:dyDescent="0.25">
      <c r="B2" s="22" t="s">
        <v>109</v>
      </c>
    </row>
    <row r="3" spans="2:11" ht="15.75" x14ac:dyDescent="0.25">
      <c r="B3" s="22" t="s">
        <v>117</v>
      </c>
    </row>
    <row r="4" spans="2:11" ht="15.75" x14ac:dyDescent="0.25">
      <c r="B4" s="24" t="s">
        <v>106</v>
      </c>
    </row>
    <row r="5" spans="2:11" ht="14.45" customHeight="1" x14ac:dyDescent="0.25">
      <c r="B5" s="77"/>
      <c r="C5" s="79"/>
      <c r="D5" s="80" t="s">
        <v>30</v>
      </c>
      <c r="E5" s="80"/>
    </row>
    <row r="6" spans="2:11" ht="24" customHeight="1" x14ac:dyDescent="0.25">
      <c r="B6" s="77"/>
      <c r="C6" s="79"/>
      <c r="D6" s="80" t="s">
        <v>115</v>
      </c>
      <c r="E6" s="80"/>
    </row>
    <row r="7" spans="2:11" ht="14.45" customHeight="1" x14ac:dyDescent="0.25">
      <c r="B7" s="77"/>
      <c r="C7" s="79"/>
      <c r="D7" s="80" t="s">
        <v>31</v>
      </c>
      <c r="E7" s="80"/>
    </row>
    <row r="8" spans="2:11" x14ac:dyDescent="0.25">
      <c r="B8" s="51"/>
      <c r="C8" s="52" t="s">
        <v>0</v>
      </c>
      <c r="D8" s="53" t="s">
        <v>116</v>
      </c>
      <c r="E8" s="53" t="s">
        <v>32</v>
      </c>
    </row>
    <row r="9" spans="2:11" ht="14.45" customHeight="1" x14ac:dyDescent="0.25">
      <c r="B9" s="51" t="s">
        <v>68</v>
      </c>
      <c r="C9" s="15"/>
      <c r="D9" s="65"/>
      <c r="E9" s="54"/>
    </row>
    <row r="10" spans="2:11" ht="26.45" customHeight="1" x14ac:dyDescent="0.25">
      <c r="B10" s="4" t="s">
        <v>69</v>
      </c>
      <c r="C10" s="15"/>
      <c r="D10" s="55">
        <v>163354</v>
      </c>
      <c r="E10" s="55">
        <v>111987</v>
      </c>
      <c r="G10" s="39"/>
      <c r="K10" s="37"/>
    </row>
    <row r="11" spans="2:11" ht="14.45" customHeight="1" x14ac:dyDescent="0.25">
      <c r="B11" s="4" t="s">
        <v>70</v>
      </c>
      <c r="C11" s="15"/>
      <c r="D11" s="55">
        <v>18578257</v>
      </c>
      <c r="E11" s="55">
        <v>14671614</v>
      </c>
      <c r="K11" s="37"/>
    </row>
    <row r="12" spans="2:11" ht="25.5" x14ac:dyDescent="0.25">
      <c r="B12" s="4" t="s">
        <v>71</v>
      </c>
      <c r="C12" s="15"/>
      <c r="D12" s="55">
        <v>135384</v>
      </c>
      <c r="E12" s="64" t="s">
        <v>111</v>
      </c>
      <c r="K12" s="37"/>
    </row>
    <row r="13" spans="2:11" x14ac:dyDescent="0.25">
      <c r="B13" s="4" t="s">
        <v>72</v>
      </c>
      <c r="C13" s="15"/>
      <c r="D13" s="55">
        <v>-64386</v>
      </c>
      <c r="E13" s="55">
        <v>18659</v>
      </c>
      <c r="K13" s="37"/>
    </row>
    <row r="14" spans="2:11" ht="25.5" x14ac:dyDescent="0.25">
      <c r="B14" s="4" t="s">
        <v>73</v>
      </c>
      <c r="C14" s="15"/>
      <c r="D14" s="55">
        <v>-5408138</v>
      </c>
      <c r="E14" s="55">
        <v>-3686373</v>
      </c>
      <c r="K14" s="37"/>
    </row>
    <row r="15" spans="2:11" ht="25.5" x14ac:dyDescent="0.25">
      <c r="B15" s="4" t="s">
        <v>119</v>
      </c>
      <c r="C15" s="15"/>
      <c r="D15" s="55">
        <v>-650000</v>
      </c>
      <c r="E15" s="55">
        <v>-650000</v>
      </c>
      <c r="K15" s="37"/>
    </row>
    <row r="16" spans="2:11" x14ac:dyDescent="0.25">
      <c r="B16" s="4" t="s">
        <v>74</v>
      </c>
      <c r="C16" s="3"/>
      <c r="D16" s="55">
        <v>-50383</v>
      </c>
      <c r="E16" s="55">
        <v>-5274</v>
      </c>
      <c r="K16" s="37"/>
    </row>
    <row r="17" spans="2:11" ht="25.5" x14ac:dyDescent="0.25">
      <c r="B17" s="4" t="s">
        <v>75</v>
      </c>
      <c r="C17" s="15"/>
      <c r="D17" s="55">
        <v>975</v>
      </c>
      <c r="E17" s="55">
        <v>-48917</v>
      </c>
      <c r="K17" s="37"/>
    </row>
    <row r="18" spans="2:11" ht="25.5" x14ac:dyDescent="0.25">
      <c r="B18" s="4" t="s">
        <v>76</v>
      </c>
      <c r="C18" s="15"/>
      <c r="D18" s="55">
        <v>-2153500</v>
      </c>
      <c r="E18" s="55">
        <v>-588000</v>
      </c>
      <c r="K18" s="37"/>
    </row>
    <row r="19" spans="2:11" x14ac:dyDescent="0.25">
      <c r="B19" s="4" t="s">
        <v>77</v>
      </c>
      <c r="C19" s="15"/>
      <c r="D19" s="55">
        <v>-3722368</v>
      </c>
      <c r="E19" s="55">
        <v>-2676950</v>
      </c>
      <c r="K19" s="37"/>
    </row>
    <row r="20" spans="2:11" x14ac:dyDescent="0.25">
      <c r="B20" s="4" t="s">
        <v>78</v>
      </c>
      <c r="C20" s="15"/>
      <c r="D20" s="55">
        <v>-1162521</v>
      </c>
      <c r="E20" s="55">
        <v>-1253916</v>
      </c>
      <c r="K20" s="37"/>
    </row>
    <row r="21" spans="2:11" ht="26.25" thickBot="1" x14ac:dyDescent="0.3">
      <c r="B21" s="4" t="s">
        <v>79</v>
      </c>
      <c r="C21" s="15"/>
      <c r="D21" s="56">
        <v>-465597</v>
      </c>
      <c r="E21" s="56">
        <v>-541769</v>
      </c>
      <c r="K21" s="37"/>
    </row>
    <row r="22" spans="2:11" ht="38.25" x14ac:dyDescent="0.25">
      <c r="B22" s="51" t="s">
        <v>80</v>
      </c>
      <c r="C22" s="16"/>
      <c r="D22" s="57">
        <v>5201077</v>
      </c>
      <c r="E22" s="57">
        <f>SUM(E10:E21)</f>
        <v>5351061</v>
      </c>
      <c r="G22" s="6"/>
      <c r="K22" s="37"/>
    </row>
    <row r="23" spans="2:11" ht="14.45" x14ac:dyDescent="0.3">
      <c r="B23" s="51" t="s">
        <v>16</v>
      </c>
      <c r="C23" s="15"/>
      <c r="D23" s="58"/>
      <c r="E23" s="58"/>
      <c r="G23" s="6"/>
      <c r="K23" s="37"/>
    </row>
    <row r="24" spans="2:11" x14ac:dyDescent="0.25">
      <c r="B24" s="17" t="s">
        <v>81</v>
      </c>
      <c r="C24" s="15"/>
      <c r="D24" s="58"/>
      <c r="E24" s="58"/>
      <c r="G24" s="6"/>
      <c r="K24" s="37"/>
    </row>
    <row r="25" spans="2:11" x14ac:dyDescent="0.25">
      <c r="B25" s="4" t="s">
        <v>82</v>
      </c>
      <c r="C25" s="15"/>
      <c r="D25" s="55">
        <v>-1774</v>
      </c>
      <c r="E25" s="55">
        <v>23677</v>
      </c>
      <c r="G25" s="6"/>
      <c r="K25" s="37"/>
    </row>
    <row r="26" spans="2:11" x14ac:dyDescent="0.25">
      <c r="B26" s="4" t="s">
        <v>6</v>
      </c>
      <c r="C26" s="15"/>
      <c r="D26" s="55">
        <v>-5388256</v>
      </c>
      <c r="E26" s="55">
        <v>-9954622</v>
      </c>
      <c r="G26" s="6"/>
      <c r="K26" s="37"/>
    </row>
    <row r="27" spans="2:11" x14ac:dyDescent="0.25">
      <c r="B27" s="4" t="s">
        <v>14</v>
      </c>
      <c r="C27" s="15"/>
      <c r="D27" s="55">
        <v>-247640</v>
      </c>
      <c r="E27" s="55">
        <v>-158193</v>
      </c>
      <c r="G27" s="6"/>
      <c r="K27" s="37"/>
    </row>
    <row r="28" spans="2:11" ht="14.45" x14ac:dyDescent="0.3">
      <c r="B28" s="4" t="s">
        <v>16</v>
      </c>
      <c r="C28" s="15"/>
      <c r="D28" s="55"/>
      <c r="E28" s="55"/>
      <c r="G28" s="6"/>
      <c r="K28" s="37"/>
    </row>
    <row r="29" spans="2:11" x14ac:dyDescent="0.25">
      <c r="B29" s="17" t="s">
        <v>83</v>
      </c>
      <c r="C29" s="15"/>
      <c r="D29" s="55"/>
      <c r="E29" s="55"/>
      <c r="G29" s="6"/>
      <c r="K29" s="37"/>
    </row>
    <row r="30" spans="2:11" ht="15.75" thickBot="1" x14ac:dyDescent="0.3">
      <c r="B30" s="4" t="s">
        <v>21</v>
      </c>
      <c r="C30" s="15"/>
      <c r="D30" s="56">
        <v>576557</v>
      </c>
      <c r="E30" s="56">
        <v>-452087</v>
      </c>
      <c r="G30" s="6"/>
      <c r="K30" s="37"/>
    </row>
    <row r="31" spans="2:11" ht="25.5" x14ac:dyDescent="0.25">
      <c r="B31" s="51" t="s">
        <v>84</v>
      </c>
      <c r="C31" s="16"/>
      <c r="D31" s="57">
        <v>139964</v>
      </c>
      <c r="E31" s="57">
        <f>SUM(E22:E30)</f>
        <v>-5190164</v>
      </c>
      <c r="G31" s="6"/>
      <c r="K31" s="37"/>
    </row>
    <row r="32" spans="2:11" ht="14.45" x14ac:dyDescent="0.3">
      <c r="B32" s="51" t="s">
        <v>16</v>
      </c>
      <c r="C32" s="15"/>
      <c r="D32" s="55"/>
      <c r="E32" s="55"/>
      <c r="G32" s="6"/>
      <c r="K32" s="37"/>
    </row>
    <row r="33" spans="2:11" ht="15.75" thickBot="1" x14ac:dyDescent="0.3">
      <c r="B33" s="4" t="s">
        <v>85</v>
      </c>
      <c r="C33" s="15"/>
      <c r="D33" s="56">
        <v>-917484</v>
      </c>
      <c r="E33" s="56">
        <v>-958212</v>
      </c>
      <c r="G33" s="6"/>
      <c r="K33" s="37"/>
    </row>
    <row r="34" spans="2:11" ht="26.25" thickBot="1" x14ac:dyDescent="0.3">
      <c r="B34" s="51" t="s">
        <v>86</v>
      </c>
      <c r="C34" s="16"/>
      <c r="D34" s="59">
        <v>-777520</v>
      </c>
      <c r="E34" s="59">
        <f>SUM(E31:E33)</f>
        <v>-6148376</v>
      </c>
      <c r="G34" s="6"/>
      <c r="K34" s="37"/>
    </row>
    <row r="35" spans="2:11" ht="14.45" x14ac:dyDescent="0.3">
      <c r="B35" s="51" t="s">
        <v>16</v>
      </c>
      <c r="C35" s="15"/>
      <c r="D35" s="58"/>
      <c r="E35" s="58"/>
      <c r="G35" s="6"/>
      <c r="K35" s="37"/>
    </row>
    <row r="36" spans="2:11" x14ac:dyDescent="0.25">
      <c r="B36" s="51" t="s">
        <v>87</v>
      </c>
      <c r="C36" s="15"/>
      <c r="D36" s="58"/>
      <c r="E36" s="58"/>
      <c r="G36" s="6"/>
      <c r="K36" s="37"/>
    </row>
    <row r="37" spans="2:11" x14ac:dyDescent="0.25">
      <c r="B37" s="4" t="s">
        <v>88</v>
      </c>
      <c r="C37" s="15"/>
      <c r="D37" s="55">
        <v>-1212215</v>
      </c>
      <c r="E37" s="55">
        <v>-578395</v>
      </c>
      <c r="G37" s="6"/>
      <c r="K37" s="37"/>
    </row>
    <row r="38" spans="2:11" x14ac:dyDescent="0.25">
      <c r="B38" s="4" t="s">
        <v>89</v>
      </c>
      <c r="C38" s="15"/>
      <c r="D38" s="55">
        <v>-19319</v>
      </c>
      <c r="E38" s="55">
        <v>-92</v>
      </c>
      <c r="G38" s="6"/>
      <c r="K38" s="37"/>
    </row>
    <row r="39" spans="2:11" x14ac:dyDescent="0.25">
      <c r="B39" s="4" t="s">
        <v>90</v>
      </c>
      <c r="C39" s="15"/>
      <c r="D39" s="55">
        <v>-1162015</v>
      </c>
      <c r="E39" s="55">
        <v>-433830</v>
      </c>
      <c r="G39" s="6"/>
      <c r="K39" s="37"/>
    </row>
    <row r="40" spans="2:11" ht="15.75" thickBot="1" x14ac:dyDescent="0.3">
      <c r="B40" s="4" t="s">
        <v>91</v>
      </c>
      <c r="C40" s="15"/>
      <c r="D40" s="55">
        <v>1084</v>
      </c>
      <c r="E40" s="55">
        <v>36329</v>
      </c>
      <c r="G40" s="6"/>
      <c r="K40" s="37"/>
    </row>
    <row r="41" spans="2:11" ht="26.25" thickBot="1" x14ac:dyDescent="0.3">
      <c r="B41" s="51" t="s">
        <v>92</v>
      </c>
      <c r="C41" s="16"/>
      <c r="D41" s="60">
        <v>-2392465</v>
      </c>
      <c r="E41" s="60">
        <f>SUM(E37:E40)</f>
        <v>-975988</v>
      </c>
      <c r="G41" s="6"/>
      <c r="K41" s="37"/>
    </row>
    <row r="42" spans="2:11" ht="14.45" x14ac:dyDescent="0.3">
      <c r="D42" s="61"/>
      <c r="E42" s="61"/>
      <c r="G42" s="18"/>
      <c r="K42" s="37"/>
    </row>
    <row r="43" spans="2:11" x14ac:dyDescent="0.25">
      <c r="B43" s="51" t="s">
        <v>93</v>
      </c>
      <c r="C43" s="15"/>
      <c r="D43" s="58"/>
      <c r="E43" s="58"/>
      <c r="G43" s="18"/>
      <c r="K43" s="37"/>
    </row>
    <row r="44" spans="2:11" x14ac:dyDescent="0.25">
      <c r="B44" s="4" t="s">
        <v>94</v>
      </c>
      <c r="C44" s="15"/>
      <c r="D44" s="55">
        <v>19225455</v>
      </c>
      <c r="E44" s="55">
        <v>22021700</v>
      </c>
      <c r="G44" s="18"/>
      <c r="K44" s="37"/>
    </row>
    <row r="45" spans="2:11" x14ac:dyDescent="0.25">
      <c r="B45" s="4" t="s">
        <v>95</v>
      </c>
      <c r="C45" s="15"/>
      <c r="D45" s="55">
        <v>-12106680</v>
      </c>
      <c r="E45" s="55">
        <v>-17713669</v>
      </c>
      <c r="G45" s="18"/>
      <c r="K45" s="37"/>
    </row>
    <row r="46" spans="2:11" x14ac:dyDescent="0.25">
      <c r="B46" s="4" t="s">
        <v>35</v>
      </c>
      <c r="C46" s="15"/>
      <c r="D46" s="55">
        <v>0</v>
      </c>
      <c r="E46" s="64" t="s">
        <v>111</v>
      </c>
      <c r="G46" s="18"/>
      <c r="K46" s="37"/>
    </row>
    <row r="47" spans="2:11" x14ac:dyDescent="0.25">
      <c r="B47" s="4" t="s">
        <v>96</v>
      </c>
      <c r="C47" s="15">
        <v>13</v>
      </c>
      <c r="D47" s="55">
        <v>0</v>
      </c>
      <c r="E47" s="64" t="s">
        <v>111</v>
      </c>
      <c r="G47" s="18"/>
      <c r="K47" s="37"/>
    </row>
    <row r="48" spans="2:11" ht="15.75" thickBot="1" x14ac:dyDescent="0.3">
      <c r="B48" s="4" t="s">
        <v>97</v>
      </c>
      <c r="C48" s="15"/>
      <c r="D48" s="56">
        <v>-158912</v>
      </c>
      <c r="E48" s="56">
        <v>-126151</v>
      </c>
      <c r="G48" s="18"/>
      <c r="K48" s="37"/>
    </row>
    <row r="49" spans="2:11" ht="26.25" thickBot="1" x14ac:dyDescent="0.3">
      <c r="B49" s="51" t="s">
        <v>98</v>
      </c>
      <c r="C49" s="16"/>
      <c r="D49" s="60">
        <v>6959863</v>
      </c>
      <c r="E49" s="60">
        <f>SUM(E44:E48)</f>
        <v>4181880</v>
      </c>
      <c r="G49" s="18"/>
      <c r="K49" s="37"/>
    </row>
    <row r="50" spans="2:11" ht="14.45" x14ac:dyDescent="0.3">
      <c r="B50" s="51" t="s">
        <v>16</v>
      </c>
      <c r="C50" s="15"/>
      <c r="D50" s="58"/>
      <c r="E50" s="58"/>
      <c r="G50" s="6"/>
      <c r="K50" s="37"/>
    </row>
    <row r="51" spans="2:11" ht="25.5" x14ac:dyDescent="0.25">
      <c r="B51" s="4" t="s">
        <v>99</v>
      </c>
      <c r="C51" s="15"/>
      <c r="D51" s="62">
        <v>-3582</v>
      </c>
      <c r="E51" s="62">
        <v>-771</v>
      </c>
      <c r="G51" s="6"/>
      <c r="K51" s="37"/>
    </row>
    <row r="52" spans="2:11" ht="26.25" thickBot="1" x14ac:dyDescent="0.3">
      <c r="B52" s="4" t="s">
        <v>100</v>
      </c>
      <c r="C52" s="15"/>
      <c r="D52" s="56">
        <v>-138996</v>
      </c>
      <c r="E52" s="56">
        <v>82817</v>
      </c>
      <c r="G52" s="6"/>
      <c r="K52" s="37"/>
    </row>
    <row r="53" spans="2:11" ht="26.25" thickBot="1" x14ac:dyDescent="0.3">
      <c r="B53" s="51" t="s">
        <v>101</v>
      </c>
      <c r="C53" s="16"/>
      <c r="D53" s="63">
        <v>3647300</v>
      </c>
      <c r="E53" s="63">
        <f>E34+E41+E49+E51+E52</f>
        <v>-2860438</v>
      </c>
      <c r="G53" s="6"/>
      <c r="K53" s="37"/>
    </row>
    <row r="54" spans="2:11" ht="14.45" x14ac:dyDescent="0.3">
      <c r="B54" s="51" t="s">
        <v>16</v>
      </c>
      <c r="C54" s="15"/>
      <c r="D54" s="58"/>
      <c r="E54" s="58"/>
      <c r="G54" s="6"/>
      <c r="K54" s="37"/>
    </row>
    <row r="55" spans="2:11" ht="15.75" thickBot="1" x14ac:dyDescent="0.3">
      <c r="B55" s="4" t="s">
        <v>102</v>
      </c>
      <c r="C55" s="15"/>
      <c r="D55" s="56">
        <v>7064953</v>
      </c>
      <c r="E55" s="56">
        <v>6257217</v>
      </c>
      <c r="G55" s="6"/>
      <c r="K55" s="37"/>
    </row>
    <row r="56" spans="2:11" ht="15.75" thickBot="1" x14ac:dyDescent="0.3">
      <c r="B56" s="51" t="s">
        <v>124</v>
      </c>
      <c r="C56" s="16">
        <v>5</v>
      </c>
      <c r="D56" s="60">
        <v>10712253</v>
      </c>
      <c r="E56" s="60">
        <f>E55+E53</f>
        <v>3396779</v>
      </c>
      <c r="G56" s="6"/>
      <c r="K56" s="37"/>
    </row>
    <row r="57" spans="2:11" ht="15" customHeight="1" x14ac:dyDescent="0.3"/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topLeftCell="A6" zoomScale="85" zoomScaleNormal="85" workbookViewId="0">
      <selection activeCell="G34" sqref="G34"/>
    </sheetView>
  </sheetViews>
  <sheetFormatPr defaultRowHeight="15" x14ac:dyDescent="0.25"/>
  <cols>
    <col min="2" max="2" width="34.7109375" customWidth="1"/>
    <col min="4" max="9" width="14.28515625" customWidth="1"/>
  </cols>
  <sheetData>
    <row r="1" spans="2:9" ht="15.75" x14ac:dyDescent="0.25">
      <c r="B1" s="22" t="s">
        <v>104</v>
      </c>
    </row>
    <row r="2" spans="2:9" ht="15.75" x14ac:dyDescent="0.25">
      <c r="B2" s="22" t="s">
        <v>108</v>
      </c>
    </row>
    <row r="3" spans="2:9" ht="15.75" x14ac:dyDescent="0.25">
      <c r="B3" s="22" t="s">
        <v>117</v>
      </c>
    </row>
    <row r="4" spans="2:9" ht="15.75" x14ac:dyDescent="0.25">
      <c r="B4" s="24" t="s">
        <v>106</v>
      </c>
    </row>
    <row r="5" spans="2:9" ht="14.45" x14ac:dyDescent="0.3">
      <c r="B5" s="43"/>
      <c r="C5" s="5"/>
      <c r="D5" s="45"/>
      <c r="E5" s="45"/>
      <c r="F5" s="45"/>
      <c r="G5" s="45"/>
      <c r="H5" s="45"/>
      <c r="I5" s="45"/>
    </row>
    <row r="6" spans="2:9" ht="14.45" x14ac:dyDescent="0.3">
      <c r="B6" s="43"/>
      <c r="C6" s="5"/>
      <c r="D6" s="45"/>
      <c r="E6" s="45"/>
      <c r="F6" s="45"/>
      <c r="G6" s="45"/>
      <c r="H6" s="45"/>
      <c r="I6" s="45"/>
    </row>
    <row r="7" spans="2:9" ht="23.45" customHeight="1" x14ac:dyDescent="0.25">
      <c r="B7" s="77"/>
      <c r="C7" s="78" t="s">
        <v>0</v>
      </c>
      <c r="D7" s="78" t="s">
        <v>24</v>
      </c>
      <c r="E7" s="78" t="s">
        <v>25</v>
      </c>
      <c r="F7" s="78" t="s">
        <v>59</v>
      </c>
      <c r="G7" s="78" t="s">
        <v>60</v>
      </c>
      <c r="H7" s="2" t="s">
        <v>61</v>
      </c>
      <c r="I7" s="2" t="s">
        <v>63</v>
      </c>
    </row>
    <row r="8" spans="2:9" ht="26.25" thickBot="1" x14ac:dyDescent="0.3">
      <c r="B8" s="77"/>
      <c r="C8" s="81"/>
      <c r="D8" s="81"/>
      <c r="E8" s="81"/>
      <c r="F8" s="81"/>
      <c r="G8" s="81"/>
      <c r="H8" s="19" t="s">
        <v>62</v>
      </c>
      <c r="I8" s="19" t="s">
        <v>64</v>
      </c>
    </row>
    <row r="9" spans="2:9" ht="14.45" x14ac:dyDescent="0.3">
      <c r="B9" s="1" t="s">
        <v>16</v>
      </c>
      <c r="C9" s="3"/>
      <c r="D9" s="4"/>
      <c r="E9" s="4"/>
      <c r="F9" s="4"/>
      <c r="G9" s="4"/>
      <c r="H9" s="4"/>
      <c r="I9" s="4"/>
    </row>
    <row r="10" spans="2:9" ht="15.75" thickBot="1" x14ac:dyDescent="0.3">
      <c r="B10" s="51" t="s">
        <v>120</v>
      </c>
      <c r="C10" s="5"/>
      <c r="D10" s="33">
        <v>14430993</v>
      </c>
      <c r="E10" s="33">
        <v>1197776</v>
      </c>
      <c r="F10" s="33">
        <v>17550</v>
      </c>
      <c r="G10" s="33">
        <v>62329</v>
      </c>
      <c r="H10" s="33">
        <v>26743856</v>
      </c>
      <c r="I10" s="33">
        <f>SUM(D10:H10)</f>
        <v>42452504</v>
      </c>
    </row>
    <row r="11" spans="2:9" ht="14.45" x14ac:dyDescent="0.3">
      <c r="B11" s="43" t="s">
        <v>16</v>
      </c>
      <c r="C11" s="5"/>
      <c r="D11" s="38"/>
      <c r="E11" s="38"/>
      <c r="F11" s="38"/>
      <c r="G11" s="38"/>
      <c r="H11" s="38"/>
      <c r="I11" s="39"/>
    </row>
    <row r="12" spans="2:9" x14ac:dyDescent="0.25">
      <c r="B12" s="4" t="s">
        <v>51</v>
      </c>
      <c r="C12" s="5"/>
      <c r="D12" s="47" t="s">
        <v>111</v>
      </c>
      <c r="E12" s="47" t="s">
        <v>111</v>
      </c>
      <c r="F12" s="47" t="s">
        <v>111</v>
      </c>
      <c r="G12" s="47" t="s">
        <v>111</v>
      </c>
      <c r="H12" s="39">
        <v>13062952</v>
      </c>
      <c r="I12" s="39">
        <f>SUM(D12:H12)</f>
        <v>13062952</v>
      </c>
    </row>
    <row r="13" spans="2:9" ht="15.75" thickBot="1" x14ac:dyDescent="0.3">
      <c r="B13" s="4" t="s">
        <v>65</v>
      </c>
      <c r="C13" s="5"/>
      <c r="D13" s="48" t="s">
        <v>111</v>
      </c>
      <c r="E13" s="48" t="s">
        <v>111</v>
      </c>
      <c r="F13" s="40">
        <v>-389332</v>
      </c>
      <c r="G13" s="48" t="s">
        <v>111</v>
      </c>
      <c r="H13" s="48" t="s">
        <v>111</v>
      </c>
      <c r="I13" s="40">
        <f>SUM(D13:H13)</f>
        <v>-389332</v>
      </c>
    </row>
    <row r="14" spans="2:9" ht="15.75" thickBot="1" x14ac:dyDescent="0.3">
      <c r="B14" s="43" t="s">
        <v>103</v>
      </c>
      <c r="C14" s="3"/>
      <c r="D14" s="33">
        <f t="shared" ref="D14:I14" si="0">SUM(D12:D13)</f>
        <v>0</v>
      </c>
      <c r="E14" s="33">
        <f t="shared" si="0"/>
        <v>0</v>
      </c>
      <c r="F14" s="33">
        <f t="shared" si="0"/>
        <v>-389332</v>
      </c>
      <c r="G14" s="33">
        <f t="shared" si="0"/>
        <v>0</v>
      </c>
      <c r="H14" s="33">
        <f t="shared" si="0"/>
        <v>13062952</v>
      </c>
      <c r="I14" s="33">
        <f t="shared" si="0"/>
        <v>12673620</v>
      </c>
    </row>
    <row r="15" spans="2:9" ht="14.45" x14ac:dyDescent="0.3">
      <c r="B15" s="4" t="s">
        <v>16</v>
      </c>
      <c r="C15" s="3"/>
      <c r="D15" s="38"/>
      <c r="E15" s="38"/>
      <c r="F15" s="38"/>
      <c r="G15" s="38"/>
      <c r="H15" s="41"/>
      <c r="I15" s="38"/>
    </row>
    <row r="16" spans="2:9" x14ac:dyDescent="0.25">
      <c r="B16" s="4" t="s">
        <v>66</v>
      </c>
      <c r="C16" s="3"/>
      <c r="D16" s="47"/>
      <c r="E16" s="47"/>
      <c r="F16" s="47"/>
      <c r="G16" s="47"/>
      <c r="H16" s="39">
        <v>-2805637</v>
      </c>
      <c r="I16" s="39">
        <f t="shared" ref="I16" si="1">SUM(D16:H16)</f>
        <v>-2805637</v>
      </c>
    </row>
    <row r="17" spans="2:13" ht="15.75" thickBot="1" x14ac:dyDescent="0.3">
      <c r="B17" s="4" t="s">
        <v>67</v>
      </c>
      <c r="C17" s="3"/>
      <c r="D17" s="48"/>
      <c r="E17" s="40">
        <v>280563</v>
      </c>
      <c r="F17" s="48"/>
      <c r="G17" s="48"/>
      <c r="H17" s="40">
        <f>-E17</f>
        <v>-280563</v>
      </c>
      <c r="I17" s="40">
        <f>SUM(D17:H17)</f>
        <v>0</v>
      </c>
      <c r="M17" s="38"/>
    </row>
    <row r="18" spans="2:13" ht="15.75" thickBot="1" x14ac:dyDescent="0.3">
      <c r="B18" s="51" t="s">
        <v>121</v>
      </c>
      <c r="C18" s="5"/>
      <c r="D18" s="33">
        <f t="shared" ref="D18:I18" si="2">D10+D14+D16+D17</f>
        <v>14430993</v>
      </c>
      <c r="E18" s="33">
        <f t="shared" si="2"/>
        <v>1478339</v>
      </c>
      <c r="F18" s="33">
        <f t="shared" si="2"/>
        <v>-371782</v>
      </c>
      <c r="G18" s="33">
        <f t="shared" si="2"/>
        <v>62329</v>
      </c>
      <c r="H18" s="33">
        <f t="shared" si="2"/>
        <v>36720608</v>
      </c>
      <c r="I18" s="33">
        <f t="shared" si="2"/>
        <v>52320487</v>
      </c>
    </row>
    <row r="21" spans="2:13" x14ac:dyDescent="0.25">
      <c r="C21" s="78" t="s">
        <v>0</v>
      </c>
      <c r="D21" s="78" t="s">
        <v>24</v>
      </c>
      <c r="E21" s="78" t="s">
        <v>25</v>
      </c>
      <c r="F21" s="78" t="s">
        <v>59</v>
      </c>
      <c r="G21" s="78" t="s">
        <v>60</v>
      </c>
      <c r="H21" s="42" t="s">
        <v>61</v>
      </c>
      <c r="I21" s="42" t="s">
        <v>63</v>
      </c>
    </row>
    <row r="22" spans="2:13" ht="26.25" thickBot="1" x14ac:dyDescent="0.3">
      <c r="C22" s="81"/>
      <c r="D22" s="81"/>
      <c r="E22" s="81"/>
      <c r="F22" s="81"/>
      <c r="G22" s="81"/>
      <c r="H22" s="44" t="s">
        <v>62</v>
      </c>
      <c r="I22" s="44" t="s">
        <v>64</v>
      </c>
    </row>
    <row r="23" spans="2:13" ht="15.75" thickBot="1" x14ac:dyDescent="0.3">
      <c r="B23" s="1" t="s">
        <v>122</v>
      </c>
      <c r="C23" s="5"/>
      <c r="D23" s="33">
        <f t="shared" ref="D23:H23" si="3">D18</f>
        <v>14430993</v>
      </c>
      <c r="E23" s="33">
        <f t="shared" si="3"/>
        <v>1478339</v>
      </c>
      <c r="F23" s="33">
        <f t="shared" si="3"/>
        <v>-371782</v>
      </c>
      <c r="G23" s="33">
        <f t="shared" si="3"/>
        <v>62329</v>
      </c>
      <c r="H23" s="33">
        <f t="shared" si="3"/>
        <v>36720608</v>
      </c>
      <c r="I23" s="33">
        <f>I18</f>
        <v>52320487</v>
      </c>
    </row>
    <row r="24" spans="2:13" ht="14.45" x14ac:dyDescent="0.3">
      <c r="B24" s="1" t="s">
        <v>16</v>
      </c>
      <c r="C24" s="5"/>
      <c r="D24" s="38"/>
      <c r="E24" s="38"/>
      <c r="F24" s="38"/>
      <c r="G24" s="38"/>
      <c r="H24" s="38"/>
      <c r="I24" s="39"/>
    </row>
    <row r="25" spans="2:13" x14ac:dyDescent="0.25">
      <c r="B25" s="4" t="s">
        <v>51</v>
      </c>
      <c r="C25" s="5"/>
      <c r="D25" s="47"/>
      <c r="E25" s="47"/>
      <c r="F25" s="47"/>
      <c r="G25" s="47"/>
      <c r="H25" s="39">
        <v>3016479</v>
      </c>
      <c r="I25" s="39">
        <f t="shared" ref="I25:I26" si="4">SUM(D25:H25)</f>
        <v>3016479</v>
      </c>
    </row>
    <row r="26" spans="2:13" ht="15.75" thickBot="1" x14ac:dyDescent="0.3">
      <c r="B26" s="4" t="s">
        <v>65</v>
      </c>
      <c r="C26" s="5"/>
      <c r="D26" s="48"/>
      <c r="E26" s="48"/>
      <c r="F26" s="40">
        <v>178193</v>
      </c>
      <c r="G26" s="40"/>
      <c r="H26" s="48"/>
      <c r="I26" s="40">
        <f t="shared" si="4"/>
        <v>178193</v>
      </c>
    </row>
    <row r="27" spans="2:13" ht="15.75" thickBot="1" x14ac:dyDescent="0.3">
      <c r="B27" s="1" t="s">
        <v>103</v>
      </c>
      <c r="C27" s="3"/>
      <c r="D27" s="33">
        <f t="shared" ref="D27:I27" si="5">SUM(D25:D26)</f>
        <v>0</v>
      </c>
      <c r="E27" s="33">
        <f t="shared" si="5"/>
        <v>0</v>
      </c>
      <c r="F27" s="33">
        <f t="shared" si="5"/>
        <v>178193</v>
      </c>
      <c r="G27" s="33">
        <f t="shared" si="5"/>
        <v>0</v>
      </c>
      <c r="H27" s="33">
        <f t="shared" si="5"/>
        <v>3016479</v>
      </c>
      <c r="I27" s="33">
        <f t="shared" si="5"/>
        <v>3194672</v>
      </c>
    </row>
    <row r="28" spans="2:13" ht="14.45" x14ac:dyDescent="0.3">
      <c r="B28" s="4" t="s">
        <v>16</v>
      </c>
      <c r="C28" s="3"/>
      <c r="D28" s="38"/>
      <c r="E28" s="38"/>
      <c r="F28" s="38"/>
      <c r="G28" s="38"/>
      <c r="H28" s="41"/>
      <c r="I28" s="38"/>
    </row>
    <row r="29" spans="2:13" x14ac:dyDescent="0.25">
      <c r="B29" s="4" t="s">
        <v>66</v>
      </c>
      <c r="C29" s="3"/>
      <c r="D29" s="47"/>
      <c r="E29" s="47"/>
      <c r="F29" s="47"/>
      <c r="G29" s="47"/>
      <c r="H29" s="47"/>
      <c r="I29" s="39">
        <f t="shared" ref="I29:I30" si="6">SUM(D29:H29)</f>
        <v>0</v>
      </c>
    </row>
    <row r="30" spans="2:13" ht="15.75" thickBot="1" x14ac:dyDescent="0.3">
      <c r="B30" s="4" t="s">
        <v>67</v>
      </c>
      <c r="C30" s="3">
        <v>13</v>
      </c>
      <c r="D30" s="48"/>
      <c r="E30" s="48"/>
      <c r="F30" s="48"/>
      <c r="G30" s="48"/>
      <c r="H30" s="48"/>
      <c r="I30" s="40">
        <f t="shared" si="6"/>
        <v>0</v>
      </c>
    </row>
    <row r="31" spans="2:13" ht="15.75" thickBot="1" x14ac:dyDescent="0.3">
      <c r="B31" s="21" t="s">
        <v>123</v>
      </c>
      <c r="C31" s="5"/>
      <c r="D31" s="33">
        <f>D23+D27</f>
        <v>14430993</v>
      </c>
      <c r="E31" s="33">
        <f>E23+E27+E29+E30</f>
        <v>1478339</v>
      </c>
      <c r="F31" s="33">
        <f>F23+F27+F29+F30</f>
        <v>-193589</v>
      </c>
      <c r="G31" s="33">
        <f>G23+G27+G29+G30</f>
        <v>62329</v>
      </c>
      <c r="H31" s="33">
        <f>H23+H27+H29+H30</f>
        <v>39737087</v>
      </c>
      <c r="I31" s="33">
        <f>I23+I27+I29+I30</f>
        <v>55515159</v>
      </c>
    </row>
    <row r="33" spans="2:9" x14ac:dyDescent="0.25">
      <c r="I33" s="37"/>
    </row>
    <row r="34" spans="2:9" x14ac:dyDescent="0.25">
      <c r="B34" t="s">
        <v>125</v>
      </c>
      <c r="H34" t="s">
        <v>126</v>
      </c>
    </row>
    <row r="37" spans="2:9" x14ac:dyDescent="0.25">
      <c r="B37" t="s">
        <v>127</v>
      </c>
      <c r="H37" t="s">
        <v>128</v>
      </c>
    </row>
  </sheetData>
  <mergeCells count="11">
    <mergeCell ref="C21:C22"/>
    <mergeCell ref="D21:D22"/>
    <mergeCell ref="E21:E22"/>
    <mergeCell ref="F21:F22"/>
    <mergeCell ref="G21:G22"/>
    <mergeCell ref="G7:G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F1</vt:lpstr>
      <vt:lpstr>F2</vt:lpstr>
      <vt:lpstr>F3</vt:lpstr>
      <vt:lpstr>F3 без разделения ДС</vt:lpstr>
      <vt:lpstr>F4</vt:lpstr>
      <vt:lpstr>'F3'!_Hlk33035900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Ким Владимир Николаевич</cp:lastModifiedBy>
  <dcterms:created xsi:type="dcterms:W3CDTF">2022-05-13T12:41:49Z</dcterms:created>
  <dcterms:modified xsi:type="dcterms:W3CDTF">2023-05-16T11:58:29Z</dcterms:modified>
</cp:coreProperties>
</file>