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senk0608\Desktop\WORK\I. Отчеты\4. Отчет в Депозитарий\2022\3 кв.2022\"/>
    </mc:Choice>
  </mc:AlternateContent>
  <bookViews>
    <workbookView xWindow="0" yWindow="0" windowWidth="23256" windowHeight="12432" activeTab="3"/>
  </bookViews>
  <sheets>
    <sheet name="F1" sheetId="1" r:id="rId1"/>
    <sheet name="F2" sheetId="2" r:id="rId2"/>
    <sheet name="F3" sheetId="4" r:id="rId3"/>
    <sheet name="F4" sheetId="3" r:id="rId4"/>
  </sheets>
  <definedNames>
    <definedName name="_Hlk33035900" localSheetId="2">'F3'!$B$52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G23" i="3"/>
  <c r="F23" i="3"/>
  <c r="E23" i="3"/>
  <c r="D23" i="3"/>
  <c r="I23" i="3"/>
  <c r="E57" i="4"/>
  <c r="D57" i="4"/>
  <c r="G48" i="2"/>
  <c r="F48" i="2"/>
  <c r="E48" i="2"/>
  <c r="D48" i="2"/>
  <c r="G47" i="2"/>
  <c r="F47" i="2"/>
  <c r="E47" i="2"/>
  <c r="D47" i="2"/>
  <c r="G45" i="2"/>
  <c r="F45" i="2"/>
  <c r="E45" i="2"/>
  <c r="D45" i="2"/>
  <c r="G39" i="2"/>
  <c r="F39" i="2"/>
  <c r="E39" i="2"/>
  <c r="D39" i="2"/>
  <c r="G18" i="2"/>
  <c r="F18" i="2"/>
  <c r="E18" i="2"/>
  <c r="D18" i="2"/>
  <c r="G13" i="2"/>
  <c r="F13" i="2"/>
  <c r="E13" i="2"/>
  <c r="D13" i="2"/>
  <c r="E40" i="1"/>
  <c r="D40" i="1"/>
  <c r="E32" i="1"/>
  <c r="E41" i="1" s="1"/>
  <c r="E42" i="1" s="1"/>
  <c r="D32" i="1"/>
  <c r="D41" i="1" s="1"/>
  <c r="D42" i="1" s="1"/>
  <c r="E21" i="1"/>
  <c r="D21" i="1"/>
  <c r="E50" i="4" l="1"/>
  <c r="E41" i="4" l="1"/>
  <c r="E21" i="4"/>
  <c r="E30" i="4" s="1"/>
  <c r="E33" i="4" s="1"/>
  <c r="E54" i="4" l="1"/>
  <c r="G22" i="2"/>
  <c r="G25" i="2" s="1"/>
  <c r="G36" i="2" s="1"/>
  <c r="F22" i="2"/>
  <c r="F25" i="2" s="1"/>
  <c r="F36" i="2" s="1"/>
  <c r="E22" i="2"/>
  <c r="E25" i="2" s="1"/>
  <c r="E36" i="2" s="1"/>
  <c r="D22" i="2"/>
  <c r="D25" i="2" s="1"/>
  <c r="D36" i="2" s="1"/>
  <c r="G21" i="2"/>
  <c r="F21" i="2"/>
  <c r="E21" i="2"/>
  <c r="D21" i="2"/>
  <c r="D41" i="4" l="1"/>
  <c r="D21" i="4" l="1"/>
  <c r="D30" i="4" l="1"/>
  <c r="D33" i="4" s="1"/>
  <c r="D50" i="4" l="1"/>
  <c r="D54" i="4" s="1"/>
</calcChain>
</file>

<file path=xl/sharedStrings.xml><?xml version="1.0" encoding="utf-8"?>
<sst xmlns="http://schemas.openxmlformats.org/spreadsheetml/2006/main" count="194" uniqueCount="130">
  <si>
    <t>Прим.</t>
  </si>
  <si>
    <t>2022 года (неаудировано)</t>
  </si>
  <si>
    <t>31 декабря</t>
  </si>
  <si>
    <t>2021 года</t>
  </si>
  <si>
    <t>Активы</t>
  </si>
  <si>
    <t>Денежные средства и их эквиваленты</t>
  </si>
  <si>
    <t>Средства в кредитных организациях</t>
  </si>
  <si>
    <t>Производные финансовые активы</t>
  </si>
  <si>
    <t>Кредиты клиентам</t>
  </si>
  <si>
    <t>Инвестиционные ценные бумаги</t>
  </si>
  <si>
    <t>Инвестиционная недвижимость</t>
  </si>
  <si>
    <t>Основные средства</t>
  </si>
  <si>
    <t>Активы в форме права пользования</t>
  </si>
  <si>
    <t>Нематериальные активы</t>
  </si>
  <si>
    <t>Активы по текущему корпоративному подоходному налогу</t>
  </si>
  <si>
    <t>Активы по отложенному корпоративному подоходному налогу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</si>
  <si>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</si>
  <si>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</si>
  <si>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</si>
  <si>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</si>
  <si>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</si>
  <si>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Выпущенные ценные бумаги</t>
  </si>
  <si>
    <t>Производные финансовые обязательства</t>
  </si>
  <si>
    <t>Обязательства по текущему корпоративному подоходному налогу</t>
  </si>
  <si>
    <t>Обязательства по отложенному корпоративному подоходному налогу</t>
  </si>
  <si>
    <t>Обязательства по договорам аренды</t>
  </si>
  <si>
    <t>Прочие обязательства</t>
  </si>
  <si>
    <t>Итого обязательства</t>
  </si>
  <si>
    <t>Капитал</t>
  </si>
  <si>
    <t>Уставный капитал</t>
  </si>
  <si>
    <t>Резервный капитал</t>
  </si>
  <si>
    <t>Резерв справедливой стоимости</t>
  </si>
  <si>
    <t>Резерв переоценки</t>
  </si>
  <si>
    <t>Нераспределённая прибыль</t>
  </si>
  <si>
    <t>Итого капитал</t>
  </si>
  <si>
    <t>Итого капитал и обязательства</t>
  </si>
  <si>
    <t>За три месяца,</t>
  </si>
  <si>
    <t>(неаудировано)</t>
  </si>
  <si>
    <t>2022 года</t>
  </si>
  <si>
    <t>Процентная выручка, рассчитанная с использованием эффективной процентной ставки</t>
  </si>
  <si>
    <t>Процентные расходы, рассчитанные с использованием эффективной процентной ставки</t>
  </si>
  <si>
    <t>Выпущенные долговые ценные бумаги</t>
  </si>
  <si>
    <t>Договоры «репо»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</si>
  <si>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</si>
  <si>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</si>
  <si>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</si>
  <si>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Чистые доходы/(убытки) по операциям с финансовыми инструментами, оцениваемыми по справедливой стоимости через прибыль или убыток</t>
  </si>
  <si>
    <t>Чистые (убытки)/доходы по операциям с иностранной валютой:</t>
  </si>
  <si>
    <t>- переоценка валютных статей</t>
  </si>
  <si>
    <t>- торговые операции</t>
  </si>
  <si>
    <t>Чистый доход в результате первоначального признания финансовых инструментов, оцениваемых по амортизированной стоимости</t>
  </si>
  <si>
    <t>Прочие доходы</t>
  </si>
  <si>
    <t>Расходы на персонал</t>
  </si>
  <si>
    <t>Прочие операционные расходы</t>
  </si>
  <si>
    <t>Прочие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</si>
  <si>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</si>
  <si>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</si>
  <si>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</si>
  <si>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</si>
  <si>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реклассификации в состав прибыли или убытка в последующих периодах</t>
  </si>
  <si>
    <t>Чистое изменение справедливой стоимости долговых инструментов, оцениваемых по справедливой стоимости через прочий совокупный доход</t>
  </si>
  <si>
    <t>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</si>
  <si>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Чистый прочий совокупный доход, подлежащий реклассификации в состав прибыли или убытка в последующих периодах</t>
  </si>
  <si>
    <t>Прочий совокупный доход за отчетный период, за вычетом налогов</t>
  </si>
  <si>
    <t>Итого совокупный доход за отчетный период</t>
  </si>
  <si>
    <t>Резерв справед-ливой стоимости</t>
  </si>
  <si>
    <t>Резерв пере-оценки</t>
  </si>
  <si>
    <t>Нераспре-</t>
  </si>
  <si>
    <t>делённая прибыль</t>
  </si>
  <si>
    <t>Итого</t>
  </si>
  <si>
    <t>капитал</t>
  </si>
  <si>
    <t>Прочий совокупный доход за период</t>
  </si>
  <si>
    <t>Дивиденды объявленные</t>
  </si>
  <si>
    <t xml:space="preserve">Перевод в резервный капитал </t>
  </si>
  <si>
    <t>Денежные потоки от операционной деятельности</t>
  </si>
  <si>
    <t>Проценты, полученные по денежным средствам и их эквивалентам</t>
  </si>
  <si>
    <t xml:space="preserve">Проценты, полученные по кредитам клиентам </t>
  </si>
  <si>
    <t>Проценты, полученные по инвестиционным ценным бумагам</t>
  </si>
  <si>
    <t>Прочие доходы полученные</t>
  </si>
  <si>
    <t>Проценты, уплаченные по средствам кредитных организаций</t>
  </si>
  <si>
    <t>Проценты, уплаченные по договорам «репо»</t>
  </si>
  <si>
    <t>Чистые реализованные убытки по операциям с иностранной валютой</t>
  </si>
  <si>
    <t>Чистые реализованные убытки по производным финансовым инструментам</t>
  </si>
  <si>
    <t>Расходы на персонал уплаченные</t>
  </si>
  <si>
    <t>Прочие операционные расходы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</si>
  <si>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</si>
  <si>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</si>
  <si>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в операционных активах</t>
  </si>
  <si>
    <t xml:space="preserve">Средства в кредитных организациях </t>
  </si>
  <si>
    <t>Чистое уменьшение в операционных обязательствах</t>
  </si>
  <si>
    <t>Чистые 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</si>
  <si>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</si>
  <si>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от/(в)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</si>
  <si>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</si>
  <si>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</si>
  <si>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</si>
  <si>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</si>
  <si>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 xml:space="preserve">Поступления от продажи основных средств </t>
  </si>
  <si>
    <t xml:space="preserve">Поступления от продажи инвестиционной недвижимости </t>
  </si>
  <si>
    <t>Чистое расходование денежных средств в инвестиционной деятельности</t>
  </si>
  <si>
    <t>Денежные потоки от финансовой деятельности</t>
  </si>
  <si>
    <t>Поступление средств от кредитных организаций</t>
  </si>
  <si>
    <t>Погашение средств кредитных организаций</t>
  </si>
  <si>
    <t>Выпуск ценных бумаг</t>
  </si>
  <si>
    <t>Дивиденды выплаченные</t>
  </si>
  <si>
    <t>Выплаты вознаграждения по выпущенным ценным бумагам</t>
  </si>
  <si>
    <t>Погашение обязательств по договорам аренды</t>
  </si>
  <si>
    <t>Чистое (расходование)/поступление денежных средств (в)/от финансовой деятельности</t>
  </si>
  <si>
    <t>Влияние ожидаемых кредитных убытков на денежные средства и их эквиваленты</t>
  </si>
  <si>
    <t>Влияние изменений обменных курсов на денежные средства и их эквиваленты</t>
  </si>
  <si>
    <t>Чистое (уменьшение)/увеличение денежных средств и их эквивалентов</t>
  </si>
  <si>
    <t>Денежные средства и их эквиваленты, на 1 января</t>
  </si>
  <si>
    <r>
      <t xml:space="preserve">Итого совокупный доход за </t>
    </r>
    <r>
      <rPr>
        <sz val="10"/>
        <color theme="1"/>
        <rFont val="Garamond"/>
        <family val="1"/>
        <charset val="204"/>
      </rPr>
      <t>период</t>
    </r>
  </si>
  <si>
    <t>Товарищество с ограниченной ответственностью «Микрофинансовая организация «KMF (КМФ)»</t>
  </si>
  <si>
    <t>ПРОМЕЖУТОЧНЫЙ СОКРАЩЁННЫЙ ОТЧЁТ О ФИНАНСОВОМ ПОЛОЖЕНИИ</t>
  </si>
  <si>
    <r>
      <t>(В тысячах тенге</t>
    </r>
    <r>
      <rPr>
        <i/>
        <sz val="12"/>
        <color rgb="FF000000"/>
        <rFont val="Garamond"/>
        <family val="1"/>
        <charset val="204"/>
      </rPr>
      <t>)</t>
    </r>
  </si>
  <si>
    <t xml:space="preserve">ПРОМЕЖУТОЧНЫЙ СОКРАЩЁННЫЙ ОТЧЁТ О СОВОКУПНОМ ДОХОДЕ </t>
  </si>
  <si>
    <t xml:space="preserve">ПРОМЕЖУТОЧНЫЙ СОКРАЩЁННЫЙ ОТЧЁТ ОБ ИЗМЕНЕНИЯХ В КАПИТАЛЕ </t>
  </si>
  <si>
    <t>ПРОМЕЖУТОЧНЫЙ СОКРАЩЁННЫЙ ОТЧЁТ О ДВИЖЕНИИ ДЕНЕЖНЫХ СРЕДСТВ</t>
  </si>
  <si>
    <t>Операции «РЕПО» с ценными бумагами</t>
  </si>
  <si>
    <t>На 1 января 2022 года</t>
  </si>
  <si>
    <t>На 1 января 2021 года</t>
  </si>
  <si>
    <t>на 30 сентября 2022 года</t>
  </si>
  <si>
    <t>30 сентября</t>
  </si>
  <si>
    <t>завершившихся 30 сентября</t>
  </si>
  <si>
    <t>За девять месяцев,</t>
  </si>
  <si>
    <t>Денежные средства и их эквиваленты, на 30 сентября</t>
  </si>
  <si>
    <t>за девять месяцев, завершившихся 30 сентября 2022 года</t>
  </si>
  <si>
    <t>На 30 сентября 2022 года  (не аудировано)</t>
  </si>
  <si>
    <t>На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</si>
</sst>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(* #,##0.00_);_(* \(#,##0.00\);_(* &quot;-&quot;??_);_(@_)"/>
    <numFmt numFmtId="167" formatCode="_(* #.##0.00_);_(* \(#.##0.0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  <font>
      <i/>
      <sz val="12"/>
      <color rgb="FF000000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vertical="center"/>
    </xf>
    <xf numFmtId="165" fontId="2" fillId="0" borderId="0" xfId="2" applyNumberFormat="1" applyFont="1" applyBorder="1" applyAlignment="1"/>
    <xf numFmtId="165" fontId="15" fillId="0" borderId="1" xfId="0" applyNumberFormat="1" applyFont="1" applyFill="1" applyBorder="1" applyAlignment="1">
      <alignment vertical="center"/>
    </xf>
    <xf numFmtId="165" fontId="0" fillId="0" borderId="0" xfId="0" applyNumberFormat="1"/>
    <xf numFmtId="0" fontId="13" fillId="0" borderId="0" xfId="0" applyFont="1"/>
    <xf numFmtId="165" fontId="5" fillId="0" borderId="0" xfId="2" applyNumberFormat="1" applyFont="1" applyFill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4" fontId="13" fillId="0" borderId="0" xfId="1" applyNumberFormat="1" applyFont="1"/>
    <xf numFmtId="165" fontId="2" fillId="0" borderId="0" xfId="2" applyNumberFormat="1" applyFont="1" applyFill="1" applyAlignment="1">
      <alignment vertical="center"/>
    </xf>
    <xf numFmtId="165" fontId="2" fillId="0" borderId="4" xfId="2" applyNumberFormat="1" applyFont="1" applyFill="1" applyBorder="1" applyAlignment="1">
      <alignment vertical="center"/>
    </xf>
    <xf numFmtId="165" fontId="2" fillId="0" borderId="1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 3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="85" zoomScaleNormal="85" workbookViewId="0">
      <selection activeCell="B5" sqref="B5"/>
    </sheetView>
  </sheetViews>
  <sheetFormatPr defaultRowHeight="14.4" x14ac:dyDescent="0.3"/>
  <cols>
    <col min="2" max="2" width="56.33203125" bestFit="1" customWidth="1"/>
    <col min="4" max="5" width="22.33203125" customWidth="1"/>
  </cols>
  <sheetData>
    <row r="1" spans="2:5" ht="15.6" x14ac:dyDescent="0.3">
      <c r="B1" s="24" t="s">
        <v>113</v>
      </c>
    </row>
    <row r="2" spans="2:5" ht="31.2" x14ac:dyDescent="0.3">
      <c r="B2" s="25" t="s">
        <v>114</v>
      </c>
    </row>
    <row r="3" spans="2:5" ht="15.6" x14ac:dyDescent="0.3">
      <c r="B3" s="25" t="s">
        <v>122</v>
      </c>
    </row>
    <row r="4" spans="2:5" ht="15.6" x14ac:dyDescent="0.3">
      <c r="B4" s="26" t="s">
        <v>115</v>
      </c>
    </row>
    <row r="6" spans="2:5" x14ac:dyDescent="0.3">
      <c r="B6" s="53"/>
      <c r="C6" s="54" t="s">
        <v>0</v>
      </c>
      <c r="D6" s="13" t="s">
        <v>123</v>
      </c>
      <c r="E6" s="13" t="s">
        <v>2</v>
      </c>
    </row>
    <row r="7" spans="2:5" ht="15" thickBot="1" x14ac:dyDescent="0.35">
      <c r="B7" s="53"/>
      <c r="C7" s="55"/>
      <c r="D7" s="14" t="s">
        <v>1</v>
      </c>
      <c r="E7" s="14" t="s">
        <v>3</v>
      </c>
    </row>
    <row r="8" spans="2:5" x14ac:dyDescent="0.3">
      <c r="B8" s="8" t="s">
        <v>4</v>
      </c>
      <c r="C8" s="9"/>
      <c r="D8" s="10"/>
      <c r="E8" s="11"/>
    </row>
    <row r="9" spans="2:5" x14ac:dyDescent="0.3">
      <c r="B9" s="11" t="s">
        <v>5</v>
      </c>
      <c r="C9" s="9">
        <v>5</v>
      </c>
      <c r="D9" s="27">
        <v>5477557</v>
      </c>
      <c r="E9" s="27">
        <v>6257217</v>
      </c>
    </row>
    <row r="10" spans="2:5" x14ac:dyDescent="0.3">
      <c r="B10" s="11" t="s">
        <v>6</v>
      </c>
      <c r="C10" s="9"/>
      <c r="D10" s="27">
        <v>0</v>
      </c>
      <c r="E10" s="27">
        <v>23854</v>
      </c>
    </row>
    <row r="11" spans="2:5" x14ac:dyDescent="0.3">
      <c r="B11" s="11" t="s">
        <v>7</v>
      </c>
      <c r="C11" s="9">
        <v>6</v>
      </c>
      <c r="D11" s="27">
        <v>1190071</v>
      </c>
      <c r="E11" s="27">
        <v>485041</v>
      </c>
    </row>
    <row r="12" spans="2:5" x14ac:dyDescent="0.3">
      <c r="B12" s="11" t="s">
        <v>8</v>
      </c>
      <c r="C12" s="9">
        <v>7</v>
      </c>
      <c r="D12" s="27">
        <v>202246781</v>
      </c>
      <c r="E12" s="27">
        <v>161753081</v>
      </c>
    </row>
    <row r="13" spans="2:5" x14ac:dyDescent="0.3">
      <c r="B13" s="11" t="s">
        <v>9</v>
      </c>
      <c r="C13" s="9">
        <v>8</v>
      </c>
      <c r="D13" s="27">
        <v>10057812</v>
      </c>
      <c r="E13" s="27">
        <v>4663222</v>
      </c>
    </row>
    <row r="14" spans="2:5" x14ac:dyDescent="0.3">
      <c r="B14" s="11" t="s">
        <v>10</v>
      </c>
      <c r="C14" s="9"/>
      <c r="D14" s="27">
        <v>66958</v>
      </c>
      <c r="E14" s="27">
        <v>66958</v>
      </c>
    </row>
    <row r="15" spans="2:5" x14ac:dyDescent="0.3">
      <c r="B15" s="11" t="s">
        <v>11</v>
      </c>
      <c r="C15" s="9">
        <v>9</v>
      </c>
      <c r="D15" s="27">
        <v>8276870</v>
      </c>
      <c r="E15" s="27">
        <v>7615716</v>
      </c>
    </row>
    <row r="16" spans="2:5" x14ac:dyDescent="0.3">
      <c r="B16" s="11" t="s">
        <v>12</v>
      </c>
      <c r="C16" s="9"/>
      <c r="D16" s="27">
        <v>793985</v>
      </c>
      <c r="E16" s="27">
        <v>555282</v>
      </c>
    </row>
    <row r="17" spans="2:5" x14ac:dyDescent="0.3">
      <c r="B17" s="11" t="s">
        <v>13</v>
      </c>
      <c r="C17" s="9"/>
      <c r="D17" s="27">
        <v>397566</v>
      </c>
      <c r="E17" s="27">
        <v>469539</v>
      </c>
    </row>
    <row r="18" spans="2:5" x14ac:dyDescent="0.3">
      <c r="B18" s="11" t="s">
        <v>14</v>
      </c>
      <c r="C18" s="9">
        <v>12</v>
      </c>
      <c r="D18" s="27">
        <v>649259</v>
      </c>
      <c r="E18" s="27">
        <v>256837</v>
      </c>
    </row>
    <row r="19" spans="2:5" x14ac:dyDescent="0.3">
      <c r="B19" s="11" t="s">
        <v>15</v>
      </c>
      <c r="C19" s="9"/>
      <c r="D19" s="27">
        <v>46739</v>
      </c>
      <c r="E19" s="27">
        <v>113880</v>
      </c>
    </row>
    <row r="20" spans="2:5" ht="15" thickBot="1" x14ac:dyDescent="0.35">
      <c r="B20" s="11" t="s">
        <v>16</v>
      </c>
      <c r="C20" s="9">
        <v>10</v>
      </c>
      <c r="D20" s="37">
        <v>1078431</v>
      </c>
      <c r="E20" s="37">
        <v>664501</v>
      </c>
    </row>
    <row r="21" spans="2:5" ht="15" thickBot="1" x14ac:dyDescent="0.35">
      <c r="B21" s="8" t="s">
        <v>17</v>
      </c>
      <c r="C21" s="12"/>
      <c r="D21" s="31">
        <f>SUM(D9:D20)</f>
        <v>230282029</v>
      </c>
      <c r="E21" s="31">
        <f>SUM(E9:E20)</f>
        <v>182925128</v>
      </c>
    </row>
    <row r="22" spans="2:5" x14ac:dyDescent="0.3">
      <c r="B22" s="8" t="s">
        <v>18</v>
      </c>
      <c r="C22" s="12"/>
      <c r="D22" s="21"/>
      <c r="E22" s="21"/>
    </row>
    <row r="23" spans="2:5" x14ac:dyDescent="0.3">
      <c r="B23" s="8" t="s">
        <v>19</v>
      </c>
      <c r="C23" s="9"/>
      <c r="D23" s="21"/>
      <c r="E23" s="21"/>
    </row>
    <row r="24" spans="2:5" x14ac:dyDescent="0.3">
      <c r="B24" s="11" t="s">
        <v>20</v>
      </c>
      <c r="C24" s="9"/>
      <c r="D24" s="27">
        <v>163033962</v>
      </c>
      <c r="E24" s="27">
        <v>123898949</v>
      </c>
    </row>
    <row r="25" spans="2:5" x14ac:dyDescent="0.3">
      <c r="B25" s="11" t="s">
        <v>21</v>
      </c>
      <c r="C25" s="9"/>
      <c r="D25" s="27">
        <v>10059650</v>
      </c>
      <c r="E25" s="27">
        <v>10370322</v>
      </c>
    </row>
    <row r="26" spans="2:5" x14ac:dyDescent="0.3">
      <c r="B26" s="11" t="s">
        <v>119</v>
      </c>
      <c r="C26" s="9"/>
      <c r="D26" s="27">
        <v>0</v>
      </c>
      <c r="E26" s="27">
        <v>0</v>
      </c>
    </row>
    <row r="27" spans="2:5" x14ac:dyDescent="0.3">
      <c r="B27" s="11" t="s">
        <v>22</v>
      </c>
      <c r="C27" s="9"/>
      <c r="D27" s="27">
        <v>0</v>
      </c>
      <c r="E27" s="27">
        <v>0</v>
      </c>
    </row>
    <row r="28" spans="2:5" x14ac:dyDescent="0.3">
      <c r="B28" s="11" t="s">
        <v>23</v>
      </c>
      <c r="C28" s="9"/>
      <c r="D28" s="27">
        <v>0</v>
      </c>
      <c r="E28" s="27">
        <v>0</v>
      </c>
    </row>
    <row r="29" spans="2:5" x14ac:dyDescent="0.3">
      <c r="B29" s="11" t="s">
        <v>24</v>
      </c>
      <c r="C29" s="9"/>
      <c r="D29" s="27">
        <v>0</v>
      </c>
      <c r="E29" s="27">
        <v>0</v>
      </c>
    </row>
    <row r="30" spans="2:5" x14ac:dyDescent="0.3">
      <c r="B30" s="11" t="s">
        <v>25</v>
      </c>
      <c r="C30" s="9"/>
      <c r="D30" s="27">
        <v>859959</v>
      </c>
      <c r="E30" s="27">
        <v>608268</v>
      </c>
    </row>
    <row r="31" spans="2:5" ht="15" thickBot="1" x14ac:dyDescent="0.35">
      <c r="B31" s="11" t="s">
        <v>26</v>
      </c>
      <c r="C31" s="9">
        <v>10</v>
      </c>
      <c r="D31" s="37">
        <v>4741823</v>
      </c>
      <c r="E31" s="37">
        <v>5595085</v>
      </c>
    </row>
    <row r="32" spans="2:5" ht="15" thickBot="1" x14ac:dyDescent="0.35">
      <c r="B32" s="8" t="s">
        <v>27</v>
      </c>
      <c r="C32" s="9"/>
      <c r="D32" s="31">
        <f>SUM(D24:D31)</f>
        <v>178695394</v>
      </c>
      <c r="E32" s="31">
        <f>SUM(E24:E31)</f>
        <v>140472624</v>
      </c>
    </row>
    <row r="33" spans="2:5" x14ac:dyDescent="0.3">
      <c r="B33" s="8" t="s">
        <v>18</v>
      </c>
      <c r="C33" s="9"/>
      <c r="D33" s="21"/>
      <c r="E33" s="21"/>
    </row>
    <row r="34" spans="2:5" x14ac:dyDescent="0.3">
      <c r="B34" s="8" t="s">
        <v>28</v>
      </c>
      <c r="C34" s="9">
        <v>13</v>
      </c>
      <c r="D34" s="21"/>
      <c r="E34" s="21"/>
    </row>
    <row r="35" spans="2:5" x14ac:dyDescent="0.3">
      <c r="B35" s="11" t="s">
        <v>29</v>
      </c>
      <c r="C35" s="9">
        <v>13</v>
      </c>
      <c r="D35" s="27">
        <v>14430993</v>
      </c>
      <c r="E35" s="27">
        <v>14430993</v>
      </c>
    </row>
    <row r="36" spans="2:5" x14ac:dyDescent="0.3">
      <c r="B36" s="11" t="s">
        <v>30</v>
      </c>
      <c r="C36" s="9"/>
      <c r="D36" s="27">
        <v>1478339</v>
      </c>
      <c r="E36" s="27">
        <v>1197776</v>
      </c>
    </row>
    <row r="37" spans="2:5" x14ac:dyDescent="0.3">
      <c r="B37" s="11" t="s">
        <v>31</v>
      </c>
      <c r="C37" s="9"/>
      <c r="D37" s="27">
        <v>-164157</v>
      </c>
      <c r="E37" s="27">
        <v>17550</v>
      </c>
    </row>
    <row r="38" spans="2:5" x14ac:dyDescent="0.3">
      <c r="B38" s="11" t="s">
        <v>32</v>
      </c>
      <c r="C38" s="9"/>
      <c r="D38" s="27">
        <v>62330</v>
      </c>
      <c r="E38" s="27">
        <v>62330</v>
      </c>
    </row>
    <row r="39" spans="2:5" x14ac:dyDescent="0.3">
      <c r="B39" s="11" t="s">
        <v>33</v>
      </c>
      <c r="C39" s="9"/>
      <c r="D39" s="27">
        <v>35779130</v>
      </c>
      <c r="E39" s="27">
        <v>26743855</v>
      </c>
    </row>
    <row r="40" spans="2:5" ht="15" thickBot="1" x14ac:dyDescent="0.35">
      <c r="B40" s="8" t="s">
        <v>34</v>
      </c>
      <c r="C40" s="9"/>
      <c r="D40" s="31">
        <f>SUM(D35:D39)</f>
        <v>51586635</v>
      </c>
      <c r="E40" s="31">
        <f>SUM(E35:E39)</f>
        <v>42452504</v>
      </c>
    </row>
    <row r="41" spans="2:5" ht="15" thickBot="1" x14ac:dyDescent="0.35">
      <c r="B41" s="8" t="s">
        <v>35</v>
      </c>
      <c r="C41" s="9"/>
      <c r="D41" s="31">
        <f>D40+D32</f>
        <v>230282029</v>
      </c>
      <c r="E41" s="31">
        <f>E40+E32</f>
        <v>182925128</v>
      </c>
    </row>
    <row r="42" spans="2:5" x14ac:dyDescent="0.3">
      <c r="D42" s="40">
        <f>D41-D21</f>
        <v>0</v>
      </c>
      <c r="E42" s="40">
        <f>E41-E21</f>
        <v>0</v>
      </c>
    </row>
  </sheetData>
  <mergeCells count="2"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zoomScale="85" zoomScaleNormal="85" workbookViewId="0">
      <selection activeCell="B5" sqref="B5:B7"/>
    </sheetView>
  </sheetViews>
  <sheetFormatPr defaultRowHeight="14.4" x14ac:dyDescent="0.3"/>
  <cols>
    <col min="1" max="1" width="7.6640625" customWidth="1"/>
    <col min="2" max="2" width="64.109375" customWidth="1"/>
    <col min="3" max="3" width="9" customWidth="1"/>
    <col min="4" max="7" width="21.6640625" customWidth="1"/>
    <col min="9" max="9" width="9.5546875" bestFit="1" customWidth="1"/>
  </cols>
  <sheetData>
    <row r="1" spans="2:9" ht="15.6" x14ac:dyDescent="0.3">
      <c r="B1" s="24" t="s">
        <v>113</v>
      </c>
    </row>
    <row r="2" spans="2:9" ht="15.6" x14ac:dyDescent="0.3">
      <c r="B2" s="24" t="s">
        <v>116</v>
      </c>
    </row>
    <row r="3" spans="2:9" ht="15.6" x14ac:dyDescent="0.3">
      <c r="B3" s="24" t="s">
        <v>127</v>
      </c>
    </row>
    <row r="4" spans="2:9" ht="15.6" x14ac:dyDescent="0.3">
      <c r="B4" s="26" t="s">
        <v>115</v>
      </c>
    </row>
    <row r="5" spans="2:9" ht="14.4" customHeight="1" x14ac:dyDescent="0.3">
      <c r="B5" s="57"/>
      <c r="C5" s="56"/>
      <c r="D5" s="56" t="s">
        <v>36</v>
      </c>
      <c r="E5" s="56"/>
      <c r="F5" s="56" t="s">
        <v>125</v>
      </c>
      <c r="G5" s="56"/>
    </row>
    <row r="6" spans="2:9" ht="24" customHeight="1" x14ac:dyDescent="0.3">
      <c r="B6" s="57"/>
      <c r="C6" s="56"/>
      <c r="D6" s="56" t="s">
        <v>124</v>
      </c>
      <c r="E6" s="56"/>
      <c r="F6" s="56" t="s">
        <v>124</v>
      </c>
      <c r="G6" s="56"/>
    </row>
    <row r="7" spans="2:9" x14ac:dyDescent="0.3">
      <c r="B7" s="57"/>
      <c r="C7" s="56"/>
      <c r="D7" s="56" t="s">
        <v>37</v>
      </c>
      <c r="E7" s="56"/>
      <c r="F7" s="56" t="s">
        <v>37</v>
      </c>
      <c r="G7" s="56"/>
    </row>
    <row r="8" spans="2:9" x14ac:dyDescent="0.3">
      <c r="B8" s="1"/>
      <c r="C8" s="2" t="s">
        <v>0</v>
      </c>
      <c r="D8" s="2" t="s">
        <v>38</v>
      </c>
      <c r="E8" s="2" t="s">
        <v>3</v>
      </c>
      <c r="F8" s="23" t="s">
        <v>38</v>
      </c>
      <c r="G8" s="23" t="s">
        <v>3</v>
      </c>
    </row>
    <row r="9" spans="2:9" ht="26.4" x14ac:dyDescent="0.3">
      <c r="B9" s="1" t="s">
        <v>39</v>
      </c>
      <c r="C9" s="3"/>
      <c r="D9" s="1"/>
      <c r="E9" s="4"/>
      <c r="F9" s="22"/>
      <c r="G9" s="4"/>
    </row>
    <row r="10" spans="2:9" x14ac:dyDescent="0.3">
      <c r="B10" s="4" t="s">
        <v>5</v>
      </c>
      <c r="C10" s="3"/>
      <c r="D10" s="27">
        <v>222902</v>
      </c>
      <c r="E10" s="27">
        <v>128707</v>
      </c>
      <c r="F10" s="27">
        <v>450761</v>
      </c>
      <c r="G10" s="27">
        <v>335947</v>
      </c>
      <c r="I10" s="40"/>
    </row>
    <row r="11" spans="2:9" x14ac:dyDescent="0.3">
      <c r="B11" s="4" t="s">
        <v>8</v>
      </c>
      <c r="C11" s="3"/>
      <c r="D11" s="27">
        <v>18486642</v>
      </c>
      <c r="E11" s="27">
        <v>13492420</v>
      </c>
      <c r="F11" s="27">
        <v>50992498</v>
      </c>
      <c r="G11" s="27">
        <v>39601895</v>
      </c>
      <c r="I11" s="40"/>
    </row>
    <row r="12" spans="2:9" x14ac:dyDescent="0.3">
      <c r="B12" s="4" t="s">
        <v>9</v>
      </c>
      <c r="C12" s="3"/>
      <c r="D12" s="27">
        <v>160399</v>
      </c>
      <c r="E12" s="27">
        <v>102609</v>
      </c>
      <c r="F12" s="27">
        <v>398586</v>
      </c>
      <c r="G12" s="27">
        <v>308791</v>
      </c>
      <c r="I12" s="40"/>
    </row>
    <row r="13" spans="2:9" x14ac:dyDescent="0.3">
      <c r="B13" s="4"/>
      <c r="C13" s="3"/>
      <c r="D13" s="28">
        <f>SUM(D10:D12)</f>
        <v>18869943</v>
      </c>
      <c r="E13" s="28">
        <f t="shared" ref="E13:G13" si="0">SUM(E10:E12)</f>
        <v>13723736</v>
      </c>
      <c r="F13" s="28">
        <f t="shared" si="0"/>
        <v>51841845</v>
      </c>
      <c r="G13" s="28">
        <f t="shared" si="0"/>
        <v>40246633</v>
      </c>
      <c r="I13" s="40"/>
    </row>
    <row r="14" spans="2:9" ht="26.4" x14ac:dyDescent="0.3">
      <c r="B14" s="1" t="s">
        <v>40</v>
      </c>
      <c r="C14" s="3"/>
      <c r="D14" s="28"/>
      <c r="E14" s="28"/>
      <c r="F14" s="28"/>
      <c r="G14" s="28"/>
      <c r="I14" s="40"/>
    </row>
    <row r="15" spans="2:9" x14ac:dyDescent="0.3">
      <c r="B15" s="4" t="s">
        <v>20</v>
      </c>
      <c r="C15" s="3"/>
      <c r="D15" s="27">
        <v>-4836340</v>
      </c>
      <c r="E15" s="27">
        <v>-3929217</v>
      </c>
      <c r="F15" s="27">
        <v>-13297856</v>
      </c>
      <c r="G15" s="27">
        <v>-11805093</v>
      </c>
      <c r="I15" s="40"/>
    </row>
    <row r="16" spans="2:9" x14ac:dyDescent="0.3">
      <c r="B16" s="4" t="s">
        <v>41</v>
      </c>
      <c r="C16" s="3"/>
      <c r="D16" s="27">
        <v>-329919</v>
      </c>
      <c r="E16" s="27">
        <v>-66305</v>
      </c>
      <c r="F16" s="27">
        <v>-989328</v>
      </c>
      <c r="G16" s="27">
        <v>-66305</v>
      </c>
      <c r="I16" s="40"/>
    </row>
    <row r="17" spans="2:9" x14ac:dyDescent="0.3">
      <c r="B17" s="4" t="s">
        <v>42</v>
      </c>
      <c r="C17" s="3"/>
      <c r="D17" s="27">
        <v>-27361</v>
      </c>
      <c r="E17" s="27">
        <v>0</v>
      </c>
      <c r="F17" s="27">
        <v>-121025</v>
      </c>
      <c r="G17" s="27">
        <v>-852</v>
      </c>
      <c r="I17" s="40"/>
    </row>
    <row r="18" spans="2:9" x14ac:dyDescent="0.3">
      <c r="B18" s="4"/>
      <c r="C18" s="3"/>
      <c r="D18" s="28">
        <f>SUM(D15:D17)</f>
        <v>-5193620</v>
      </c>
      <c r="E18" s="28">
        <f t="shared" ref="E18:G18" si="1">SUM(E15:E17)</f>
        <v>-3995522</v>
      </c>
      <c r="F18" s="28">
        <f t="shared" si="1"/>
        <v>-14408209</v>
      </c>
      <c r="G18" s="28">
        <f t="shared" si="1"/>
        <v>-11872250</v>
      </c>
      <c r="I18" s="40"/>
    </row>
    <row r="19" spans="2:9" x14ac:dyDescent="0.3">
      <c r="B19" s="4" t="s">
        <v>18</v>
      </c>
      <c r="C19" s="3"/>
      <c r="D19" s="29"/>
      <c r="E19" s="29"/>
      <c r="F19" s="29"/>
      <c r="G19" s="29"/>
      <c r="I19" s="40"/>
    </row>
    <row r="20" spans="2:9" x14ac:dyDescent="0.3">
      <c r="B20" s="4" t="s">
        <v>25</v>
      </c>
      <c r="C20" s="3"/>
      <c r="D20" s="27">
        <v>-32621</v>
      </c>
      <c r="E20" s="27">
        <v>-23156</v>
      </c>
      <c r="F20" s="27">
        <v>-91043</v>
      </c>
      <c r="G20" s="27">
        <v>-68852</v>
      </c>
      <c r="I20" s="40"/>
    </row>
    <row r="21" spans="2:9" ht="15" thickBot="1" x14ac:dyDescent="0.35">
      <c r="B21" s="4"/>
      <c r="C21" s="3"/>
      <c r="D21" s="36">
        <f>SUM(D18:D20)</f>
        <v>-5226241</v>
      </c>
      <c r="E21" s="36">
        <f t="shared" ref="E21:G21" si="2">SUM(E18:E20)</f>
        <v>-4018678</v>
      </c>
      <c r="F21" s="36">
        <f t="shared" si="2"/>
        <v>-14499252</v>
      </c>
      <c r="G21" s="36">
        <f t="shared" si="2"/>
        <v>-11941102</v>
      </c>
      <c r="I21" s="40"/>
    </row>
    <row r="22" spans="2:9" x14ac:dyDescent="0.3">
      <c r="B22" s="1" t="s">
        <v>43</v>
      </c>
      <c r="C22" s="3"/>
      <c r="D22" s="28">
        <f>D20+D18+D13</f>
        <v>13643702</v>
      </c>
      <c r="E22" s="28">
        <f t="shared" ref="E22:G22" si="3">E20+E18+E13</f>
        <v>9705058</v>
      </c>
      <c r="F22" s="28">
        <f t="shared" si="3"/>
        <v>37342593</v>
      </c>
      <c r="G22" s="28">
        <f t="shared" si="3"/>
        <v>28305531</v>
      </c>
      <c r="I22" s="40"/>
    </row>
    <row r="23" spans="2:9" x14ac:dyDescent="0.3">
      <c r="B23" s="4" t="s">
        <v>18</v>
      </c>
      <c r="C23" s="3"/>
      <c r="D23" s="5"/>
      <c r="E23" s="7"/>
      <c r="F23" s="5"/>
      <c r="G23" s="7"/>
      <c r="I23" s="40"/>
    </row>
    <row r="24" spans="2:9" ht="15" thickBot="1" x14ac:dyDescent="0.35">
      <c r="B24" s="4" t="s">
        <v>44</v>
      </c>
      <c r="C24" s="3"/>
      <c r="D24" s="37">
        <v>-1497475</v>
      </c>
      <c r="E24" s="37">
        <v>-363916</v>
      </c>
      <c r="F24" s="37">
        <v>-4144006</v>
      </c>
      <c r="G24" s="37">
        <v>-829533</v>
      </c>
      <c r="I24" s="40"/>
    </row>
    <row r="25" spans="2:9" x14ac:dyDescent="0.3">
      <c r="B25" s="1" t="s">
        <v>45</v>
      </c>
      <c r="C25" s="3"/>
      <c r="D25" s="38">
        <f>SUM(D22:D24)</f>
        <v>12146227</v>
      </c>
      <c r="E25" s="38">
        <f t="shared" ref="E25:G25" si="4">SUM(E22:E24)</f>
        <v>9341142</v>
      </c>
      <c r="F25" s="38">
        <f t="shared" si="4"/>
        <v>33198587</v>
      </c>
      <c r="G25" s="38">
        <f t="shared" si="4"/>
        <v>27475998</v>
      </c>
      <c r="I25" s="40"/>
    </row>
    <row r="26" spans="2:9" x14ac:dyDescent="0.3">
      <c r="B26" s="1" t="s">
        <v>18</v>
      </c>
      <c r="C26" s="3"/>
      <c r="D26" s="5"/>
      <c r="E26" s="7"/>
      <c r="F26" s="5"/>
      <c r="G26" s="7"/>
      <c r="I26" s="40"/>
    </row>
    <row r="27" spans="2:9" ht="26.4" x14ac:dyDescent="0.3">
      <c r="B27" s="4" t="s">
        <v>46</v>
      </c>
      <c r="C27" s="3">
        <v>6</v>
      </c>
      <c r="D27" s="27">
        <v>-4422688</v>
      </c>
      <c r="E27" s="27">
        <v>-494801</v>
      </c>
      <c r="F27" s="27">
        <v>-1580448</v>
      </c>
      <c r="G27" s="27">
        <v>-941802</v>
      </c>
      <c r="I27" s="40"/>
    </row>
    <row r="28" spans="2:9" x14ac:dyDescent="0.3">
      <c r="B28" s="4" t="s">
        <v>47</v>
      </c>
      <c r="C28" s="3"/>
      <c r="D28" s="30">
        <v>-555312</v>
      </c>
      <c r="E28" s="30">
        <v>87489</v>
      </c>
      <c r="F28" s="30">
        <v>-3121663</v>
      </c>
      <c r="G28" s="30">
        <v>1131</v>
      </c>
      <c r="I28" s="40"/>
    </row>
    <row r="29" spans="2:9" x14ac:dyDescent="0.3">
      <c r="B29" s="4" t="s">
        <v>48</v>
      </c>
      <c r="C29" s="3"/>
      <c r="D29" s="30">
        <v>-542068</v>
      </c>
      <c r="E29" s="30">
        <v>96456</v>
      </c>
      <c r="F29" s="30">
        <v>-3019802</v>
      </c>
      <c r="G29" s="30">
        <v>12750</v>
      </c>
      <c r="I29" s="40"/>
    </row>
    <row r="30" spans="2:9" x14ac:dyDescent="0.3">
      <c r="B30" s="4" t="s">
        <v>49</v>
      </c>
      <c r="C30" s="3"/>
      <c r="D30" s="30">
        <v>-13244</v>
      </c>
      <c r="E30" s="30">
        <v>-8967</v>
      </c>
      <c r="F30" s="30">
        <v>-101861</v>
      </c>
      <c r="G30" s="30">
        <v>-11619</v>
      </c>
      <c r="I30" s="40"/>
    </row>
    <row r="31" spans="2:9" ht="26.4" x14ac:dyDescent="0.3">
      <c r="B31" s="4" t="s">
        <v>50</v>
      </c>
      <c r="C31" s="3"/>
      <c r="D31" s="27">
        <v>0</v>
      </c>
      <c r="E31" s="27">
        <v>-71115</v>
      </c>
      <c r="F31" s="30">
        <v>0</v>
      </c>
      <c r="G31" s="30">
        <v>-78740</v>
      </c>
      <c r="I31" s="40"/>
    </row>
    <row r="32" spans="2:9" x14ac:dyDescent="0.3">
      <c r="B32" s="4" t="s">
        <v>51</v>
      </c>
      <c r="C32" s="3"/>
      <c r="D32" s="27">
        <v>19923</v>
      </c>
      <c r="E32" s="27">
        <v>37916</v>
      </c>
      <c r="F32" s="30">
        <v>85631</v>
      </c>
      <c r="G32" s="27">
        <v>135425</v>
      </c>
      <c r="I32" s="40"/>
    </row>
    <row r="33" spans="2:9" x14ac:dyDescent="0.3">
      <c r="B33" s="4" t="s">
        <v>52</v>
      </c>
      <c r="C33" s="3">
        <v>16</v>
      </c>
      <c r="D33" s="27">
        <v>-3773807</v>
      </c>
      <c r="E33" s="27">
        <v>-2832223</v>
      </c>
      <c r="F33" s="30">
        <v>-11764063</v>
      </c>
      <c r="G33" s="27">
        <v>-9233783</v>
      </c>
      <c r="I33" s="40"/>
    </row>
    <row r="34" spans="2:9" x14ac:dyDescent="0.3">
      <c r="B34" s="4" t="s">
        <v>53</v>
      </c>
      <c r="C34" s="3">
        <v>16</v>
      </c>
      <c r="D34" s="27">
        <v>-1972362</v>
      </c>
      <c r="E34" s="27">
        <v>-1581846</v>
      </c>
      <c r="F34" s="30">
        <v>-5150592</v>
      </c>
      <c r="G34" s="27">
        <v>-3829537</v>
      </c>
      <c r="I34" s="40"/>
    </row>
    <row r="35" spans="2:9" ht="15" thickBot="1" x14ac:dyDescent="0.35">
      <c r="B35" s="4" t="s">
        <v>54</v>
      </c>
      <c r="C35" s="3"/>
      <c r="D35" s="37">
        <v>-11930</v>
      </c>
      <c r="E35" s="37">
        <v>-17478</v>
      </c>
      <c r="F35" s="39">
        <v>-38591</v>
      </c>
      <c r="G35" s="37">
        <v>-85488</v>
      </c>
      <c r="I35" s="40"/>
    </row>
    <row r="36" spans="2:9" x14ac:dyDescent="0.3">
      <c r="B36" s="1" t="s">
        <v>55</v>
      </c>
      <c r="C36" s="3"/>
      <c r="D36" s="28">
        <f>SUM(D27,D28,D31,D32,D33,D34,D35,D25)</f>
        <v>1430051</v>
      </c>
      <c r="E36" s="28">
        <f>SUM(E27,E28,E31,E32,E33,E34,E35,E25)</f>
        <v>4469084</v>
      </c>
      <c r="F36" s="28">
        <f>SUM(F27,F28,F31,F32,F33,F34,F35,F25)</f>
        <v>11628861</v>
      </c>
      <c r="G36" s="28">
        <f>SUM(G27,G28,G31,G32,G33,G34,G35,G25)</f>
        <v>13443204</v>
      </c>
      <c r="I36" s="40"/>
    </row>
    <row r="37" spans="2:9" x14ac:dyDescent="0.3">
      <c r="B37" s="1" t="s">
        <v>18</v>
      </c>
      <c r="C37" s="3"/>
      <c r="D37" s="5"/>
      <c r="E37" s="7"/>
      <c r="F37" s="5"/>
      <c r="G37" s="7"/>
      <c r="I37" s="40"/>
    </row>
    <row r="38" spans="2:9" x14ac:dyDescent="0.3">
      <c r="B38" s="4" t="s">
        <v>56</v>
      </c>
      <c r="C38" s="3">
        <v>12</v>
      </c>
      <c r="D38" s="27">
        <v>-393751</v>
      </c>
      <c r="E38" s="27">
        <v>-970617</v>
      </c>
      <c r="F38" s="30">
        <v>-2313023</v>
      </c>
      <c r="G38" s="27">
        <v>-2717661</v>
      </c>
      <c r="I38" s="40"/>
    </row>
    <row r="39" spans="2:9" ht="15" thickBot="1" x14ac:dyDescent="0.35">
      <c r="B39" s="1" t="s">
        <v>57</v>
      </c>
      <c r="C39" s="6"/>
      <c r="D39" s="31">
        <f>SUM(D36:D38)</f>
        <v>1036300</v>
      </c>
      <c r="E39" s="31">
        <f t="shared" ref="E39:G39" si="5">SUM(E36:E38)</f>
        <v>3498467</v>
      </c>
      <c r="F39" s="31">
        <f t="shared" si="5"/>
        <v>9315838</v>
      </c>
      <c r="G39" s="31">
        <f t="shared" si="5"/>
        <v>10725543</v>
      </c>
      <c r="I39" s="40"/>
    </row>
    <row r="40" spans="2:9" x14ac:dyDescent="0.3">
      <c r="B40" s="4" t="s">
        <v>18</v>
      </c>
      <c r="C40" s="6"/>
      <c r="D40" s="7"/>
      <c r="E40" s="7"/>
      <c r="F40" s="7"/>
      <c r="G40" s="7"/>
      <c r="I40" s="40"/>
    </row>
    <row r="41" spans="2:9" x14ac:dyDescent="0.3">
      <c r="B41" s="1" t="s">
        <v>58</v>
      </c>
      <c r="C41" s="6"/>
      <c r="D41" s="7"/>
      <c r="E41" s="7"/>
      <c r="F41" s="7"/>
      <c r="G41" s="7"/>
      <c r="I41" s="40"/>
    </row>
    <row r="42" spans="2:9" ht="26.4" x14ac:dyDescent="0.3">
      <c r="B42" s="18" t="s">
        <v>59</v>
      </c>
      <c r="C42" s="6"/>
      <c r="D42" s="7"/>
      <c r="E42" s="7"/>
      <c r="F42" s="7"/>
      <c r="G42" s="7"/>
      <c r="I42" s="40"/>
    </row>
    <row r="43" spans="2:9" ht="26.4" x14ac:dyDescent="0.3">
      <c r="B43" s="4" t="s">
        <v>60</v>
      </c>
      <c r="C43" s="3"/>
      <c r="D43" s="27">
        <v>-96102</v>
      </c>
      <c r="E43" s="27">
        <v>-19992</v>
      </c>
      <c r="F43" s="32">
        <v>-368298</v>
      </c>
      <c r="G43" s="32">
        <v>-15497</v>
      </c>
      <c r="I43" s="40"/>
    </row>
    <row r="44" spans="2:9" ht="40.200000000000003" thickBot="1" x14ac:dyDescent="0.35">
      <c r="B44" s="4" t="s">
        <v>61</v>
      </c>
      <c r="C44" s="3"/>
      <c r="D44" s="27">
        <v>96243</v>
      </c>
      <c r="E44" s="27">
        <v>0</v>
      </c>
      <c r="F44" s="32">
        <v>187202</v>
      </c>
      <c r="G44" s="32">
        <v>-177</v>
      </c>
      <c r="I44" s="40"/>
    </row>
    <row r="45" spans="2:9" ht="27" thickBot="1" x14ac:dyDescent="0.35">
      <c r="B45" s="1" t="s">
        <v>62</v>
      </c>
      <c r="C45" s="6"/>
      <c r="D45" s="33">
        <f>SUM(D43:D44)</f>
        <v>141</v>
      </c>
      <c r="E45" s="33">
        <f t="shared" ref="E45:G45" si="6">SUM(E43:E44)</f>
        <v>-19992</v>
      </c>
      <c r="F45" s="33">
        <f t="shared" si="6"/>
        <v>-181096</v>
      </c>
      <c r="G45" s="33">
        <f t="shared" si="6"/>
        <v>-15674</v>
      </c>
      <c r="I45" s="40"/>
    </row>
    <row r="46" spans="2:9" ht="15" thickBot="1" x14ac:dyDescent="0.35">
      <c r="B46" s="1"/>
      <c r="C46" s="6"/>
      <c r="D46" s="28"/>
      <c r="E46" s="28"/>
      <c r="F46" s="28"/>
      <c r="G46" s="28"/>
      <c r="I46" s="40"/>
    </row>
    <row r="47" spans="2:9" ht="15" thickBot="1" x14ac:dyDescent="0.35">
      <c r="B47" s="1" t="s">
        <v>63</v>
      </c>
      <c r="C47" s="22"/>
      <c r="D47" s="34">
        <f>D45</f>
        <v>141</v>
      </c>
      <c r="E47" s="34">
        <f t="shared" ref="E47:G47" si="7">E45</f>
        <v>-19992</v>
      </c>
      <c r="F47" s="34">
        <f t="shared" si="7"/>
        <v>-181096</v>
      </c>
      <c r="G47" s="34">
        <f t="shared" si="7"/>
        <v>-15674</v>
      </c>
      <c r="I47" s="40"/>
    </row>
    <row r="48" spans="2:9" ht="15" thickBot="1" x14ac:dyDescent="0.35">
      <c r="B48" s="1" t="s">
        <v>64</v>
      </c>
      <c r="C48" s="6"/>
      <c r="D48" s="35">
        <f>SUM(D47,D39)</f>
        <v>1036441</v>
      </c>
      <c r="E48" s="35">
        <f t="shared" ref="E48:G48" si="8">SUM(E47,E39)</f>
        <v>3478475</v>
      </c>
      <c r="F48" s="35">
        <f t="shared" si="8"/>
        <v>9134742</v>
      </c>
      <c r="G48" s="35">
        <f t="shared" si="8"/>
        <v>10709869</v>
      </c>
      <c r="I48" s="40"/>
    </row>
    <row r="49" ht="15" thickTop="1" x14ac:dyDescent="0.3"/>
  </sheetData>
  <mergeCells count="8">
    <mergeCell ref="F5:G5"/>
    <mergeCell ref="F6:G6"/>
    <mergeCell ref="F7:G7"/>
    <mergeCell ref="B5:B7"/>
    <mergeCell ref="C5:C7"/>
    <mergeCell ref="D5:E5"/>
    <mergeCell ref="D6:E6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"/>
  <sheetViews>
    <sheetView topLeftCell="A44" zoomScale="85" zoomScaleNormal="85" workbookViewId="0">
      <selection activeCell="D50" sqref="D50"/>
    </sheetView>
  </sheetViews>
  <sheetFormatPr defaultRowHeight="14.4" x14ac:dyDescent="0.3"/>
  <cols>
    <col min="2" max="2" width="47.5546875" customWidth="1"/>
    <col min="4" max="5" width="11.6640625" customWidth="1"/>
  </cols>
  <sheetData>
    <row r="1" spans="2:5" ht="15.6" x14ac:dyDescent="0.3">
      <c r="B1" s="24" t="s">
        <v>113</v>
      </c>
    </row>
    <row r="2" spans="2:5" ht="15.6" x14ac:dyDescent="0.3">
      <c r="B2" s="24" t="s">
        <v>118</v>
      </c>
    </row>
    <row r="3" spans="2:5" ht="15.6" x14ac:dyDescent="0.3">
      <c r="B3" s="24" t="s">
        <v>127</v>
      </c>
    </row>
    <row r="4" spans="2:5" ht="15.6" x14ac:dyDescent="0.3">
      <c r="B4" s="26" t="s">
        <v>115</v>
      </c>
    </row>
    <row r="5" spans="2:5" ht="14.4" customHeight="1" x14ac:dyDescent="0.3">
      <c r="B5" s="57"/>
      <c r="C5" s="58"/>
      <c r="D5" s="59" t="s">
        <v>125</v>
      </c>
      <c r="E5" s="59"/>
    </row>
    <row r="6" spans="2:5" ht="24" customHeight="1" x14ac:dyDescent="0.3">
      <c r="B6" s="57"/>
      <c r="C6" s="58"/>
      <c r="D6" s="59" t="s">
        <v>124</v>
      </c>
      <c r="E6" s="59"/>
    </row>
    <row r="7" spans="2:5" ht="14.4" customHeight="1" x14ac:dyDescent="0.3">
      <c r="B7" s="57"/>
      <c r="C7" s="58"/>
      <c r="D7" s="59" t="s">
        <v>37</v>
      </c>
      <c r="E7" s="59"/>
    </row>
    <row r="8" spans="2:5" x14ac:dyDescent="0.3">
      <c r="B8" s="1"/>
      <c r="C8" s="15" t="s">
        <v>0</v>
      </c>
      <c r="D8" s="15" t="s">
        <v>38</v>
      </c>
      <c r="E8" s="15" t="s">
        <v>3</v>
      </c>
    </row>
    <row r="9" spans="2:5" ht="14.4" customHeight="1" x14ac:dyDescent="0.3">
      <c r="B9" s="1" t="s">
        <v>74</v>
      </c>
      <c r="C9" s="16"/>
      <c r="D9" s="1"/>
      <c r="E9" s="4"/>
    </row>
    <row r="10" spans="2:5" ht="26.4" customHeight="1" x14ac:dyDescent="0.3">
      <c r="B10" s="4" t="s">
        <v>75</v>
      </c>
      <c r="C10" s="16"/>
      <c r="D10" s="42">
        <v>445728</v>
      </c>
      <c r="E10" s="42">
        <v>330824</v>
      </c>
    </row>
    <row r="11" spans="2:5" ht="14.4" customHeight="1" x14ac:dyDescent="0.3">
      <c r="B11" s="4" t="s">
        <v>76</v>
      </c>
      <c r="C11" s="16"/>
      <c r="D11" s="42">
        <v>48636998</v>
      </c>
      <c r="E11" s="42">
        <v>40912469</v>
      </c>
    </row>
    <row r="12" spans="2:5" ht="26.4" x14ac:dyDescent="0.3">
      <c r="B12" s="4" t="s">
        <v>77</v>
      </c>
      <c r="C12" s="16"/>
      <c r="D12" s="42">
        <v>125221</v>
      </c>
      <c r="E12" s="42">
        <v>164800</v>
      </c>
    </row>
    <row r="13" spans="2:5" x14ac:dyDescent="0.3">
      <c r="B13" s="4" t="s">
        <v>78</v>
      </c>
      <c r="C13" s="16"/>
      <c r="D13" s="42">
        <v>-2298</v>
      </c>
      <c r="E13" s="42">
        <v>9409</v>
      </c>
    </row>
    <row r="14" spans="2:5" ht="26.4" x14ac:dyDescent="0.3">
      <c r="B14" s="4" t="s">
        <v>79</v>
      </c>
      <c r="C14" s="16"/>
      <c r="D14" s="42">
        <v>-11849120</v>
      </c>
      <c r="E14" s="42">
        <v>-10983174</v>
      </c>
    </row>
    <row r="15" spans="2:5" x14ac:dyDescent="0.3">
      <c r="B15" s="4" t="s">
        <v>80</v>
      </c>
      <c r="C15" s="3"/>
      <c r="D15" s="42">
        <v>-49671</v>
      </c>
      <c r="E15" s="42">
        <v>-852</v>
      </c>
    </row>
    <row r="16" spans="2:5" ht="26.4" x14ac:dyDescent="0.3">
      <c r="B16" s="4" t="s">
        <v>81</v>
      </c>
      <c r="C16" s="16"/>
      <c r="D16" s="42">
        <v>-101861</v>
      </c>
      <c r="E16" s="42">
        <v>-11619</v>
      </c>
    </row>
    <row r="17" spans="2:7" ht="26.4" x14ac:dyDescent="0.3">
      <c r="B17" s="4" t="s">
        <v>82</v>
      </c>
      <c r="C17" s="16"/>
      <c r="D17" s="42">
        <v>-2285478</v>
      </c>
      <c r="E17" s="42">
        <v>-466296</v>
      </c>
    </row>
    <row r="18" spans="2:7" x14ac:dyDescent="0.3">
      <c r="B18" s="4" t="s">
        <v>83</v>
      </c>
      <c r="C18" s="16"/>
      <c r="D18" s="42">
        <v>-10258779</v>
      </c>
      <c r="E18" s="42">
        <v>-7354922</v>
      </c>
    </row>
    <row r="19" spans="2:7" x14ac:dyDescent="0.3">
      <c r="B19" s="4" t="s">
        <v>84</v>
      </c>
      <c r="C19" s="16"/>
      <c r="D19" s="42">
        <v>-4107366</v>
      </c>
      <c r="E19" s="42">
        <v>-2646009</v>
      </c>
    </row>
    <row r="20" spans="2:7" ht="27" thickBot="1" x14ac:dyDescent="0.35">
      <c r="B20" s="4" t="s">
        <v>85</v>
      </c>
      <c r="C20" s="16"/>
      <c r="D20" s="43">
        <v>-1635067</v>
      </c>
      <c r="E20" s="43">
        <v>-1054008</v>
      </c>
    </row>
    <row r="21" spans="2:7" ht="39.6" x14ac:dyDescent="0.3">
      <c r="B21" s="1" t="s">
        <v>86</v>
      </c>
      <c r="C21" s="17"/>
      <c r="D21" s="45">
        <f>SUM(D10:D20)</f>
        <v>18918307</v>
      </c>
      <c r="E21" s="45">
        <f>SUM(E10:E20)</f>
        <v>18900622</v>
      </c>
    </row>
    <row r="22" spans="2:7" x14ac:dyDescent="0.3">
      <c r="B22" s="1" t="s">
        <v>18</v>
      </c>
      <c r="C22" s="16"/>
      <c r="D22" s="7"/>
      <c r="E22" s="7"/>
      <c r="G22" s="7"/>
    </row>
    <row r="23" spans="2:7" x14ac:dyDescent="0.3">
      <c r="B23" s="18" t="s">
        <v>87</v>
      </c>
      <c r="C23" s="16"/>
      <c r="D23" s="7"/>
      <c r="E23" s="7"/>
      <c r="G23" s="7"/>
    </row>
    <row r="24" spans="2:7" x14ac:dyDescent="0.3">
      <c r="B24" s="4" t="s">
        <v>88</v>
      </c>
      <c r="C24" s="16"/>
      <c r="D24" s="42">
        <v>28887</v>
      </c>
      <c r="E24" s="42">
        <v>28731</v>
      </c>
      <c r="G24" s="7"/>
    </row>
    <row r="25" spans="2:7" x14ac:dyDescent="0.3">
      <c r="B25" s="4" t="s">
        <v>8</v>
      </c>
      <c r="C25" s="16"/>
      <c r="D25" s="42">
        <v>-42055683</v>
      </c>
      <c r="E25" s="42">
        <v>-14486290</v>
      </c>
      <c r="G25" s="7"/>
    </row>
    <row r="26" spans="2:7" x14ac:dyDescent="0.3">
      <c r="B26" s="4" t="s">
        <v>16</v>
      </c>
      <c r="C26" s="16"/>
      <c r="D26" s="42">
        <v>191773</v>
      </c>
      <c r="E26" s="42">
        <v>-188541</v>
      </c>
      <c r="G26" s="7"/>
    </row>
    <row r="27" spans="2:7" x14ac:dyDescent="0.3">
      <c r="B27" s="4" t="s">
        <v>18</v>
      </c>
      <c r="C27" s="16"/>
      <c r="D27" s="42">
        <v>0</v>
      </c>
      <c r="E27" s="42">
        <v>0</v>
      </c>
      <c r="G27" s="7"/>
    </row>
    <row r="28" spans="2:7" x14ac:dyDescent="0.3">
      <c r="B28" s="18" t="s">
        <v>89</v>
      </c>
      <c r="C28" s="16"/>
      <c r="D28" s="42">
        <v>0</v>
      </c>
      <c r="E28" s="42">
        <v>0</v>
      </c>
      <c r="G28" s="7"/>
    </row>
    <row r="29" spans="2:7" ht="15" thickBot="1" x14ac:dyDescent="0.35">
      <c r="B29" s="4" t="s">
        <v>26</v>
      </c>
      <c r="C29" s="16"/>
      <c r="D29" s="43">
        <v>-1771708</v>
      </c>
      <c r="E29" s="43">
        <v>-871789</v>
      </c>
      <c r="G29" s="7"/>
    </row>
    <row r="30" spans="2:7" ht="26.4" x14ac:dyDescent="0.3">
      <c r="B30" s="22" t="s">
        <v>90</v>
      </c>
      <c r="C30" s="17"/>
      <c r="D30" s="45">
        <f>SUM(D21:D29)</f>
        <v>-24688424</v>
      </c>
      <c r="E30" s="45">
        <f>SUM(E21:E29)</f>
        <v>3382733</v>
      </c>
      <c r="G30" s="7"/>
    </row>
    <row r="31" spans="2:7" x14ac:dyDescent="0.3">
      <c r="B31" s="1" t="s">
        <v>18</v>
      </c>
      <c r="C31" s="16"/>
      <c r="D31" s="42"/>
      <c r="E31" s="42"/>
      <c r="G31" s="7"/>
    </row>
    <row r="32" spans="2:7" ht="15" thickBot="1" x14ac:dyDescent="0.35">
      <c r="B32" s="4" t="s">
        <v>91</v>
      </c>
      <c r="C32" s="16"/>
      <c r="D32" s="43">
        <v>-2638304</v>
      </c>
      <c r="E32" s="43">
        <v>-2732085</v>
      </c>
      <c r="G32" s="7"/>
    </row>
    <row r="33" spans="2:7" ht="27" thickBot="1" x14ac:dyDescent="0.35">
      <c r="B33" s="1" t="s">
        <v>92</v>
      </c>
      <c r="C33" s="17"/>
      <c r="D33" s="36">
        <f>SUM(D30:D32)</f>
        <v>-27326728</v>
      </c>
      <c r="E33" s="36">
        <f>SUM(E30:E32)</f>
        <v>650648</v>
      </c>
      <c r="G33" s="7"/>
    </row>
    <row r="34" spans="2:7" x14ac:dyDescent="0.3">
      <c r="B34" s="1" t="s">
        <v>18</v>
      </c>
      <c r="C34" s="16"/>
      <c r="D34" s="7"/>
      <c r="E34" s="7"/>
      <c r="G34" s="7"/>
    </row>
    <row r="35" spans="2:7" x14ac:dyDescent="0.3">
      <c r="B35" s="1" t="s">
        <v>93</v>
      </c>
      <c r="C35" s="16"/>
      <c r="D35" s="7"/>
      <c r="E35" s="7"/>
      <c r="G35" s="7"/>
    </row>
    <row r="36" spans="2:7" x14ac:dyDescent="0.3">
      <c r="B36" s="4" t="s">
        <v>94</v>
      </c>
      <c r="C36" s="16"/>
      <c r="D36" s="42">
        <v>-1860385</v>
      </c>
      <c r="E36" s="42">
        <v>-1115218</v>
      </c>
      <c r="G36" s="7"/>
    </row>
    <row r="37" spans="2:7" x14ac:dyDescent="0.3">
      <c r="B37" s="4" t="s">
        <v>95</v>
      </c>
      <c r="C37" s="16"/>
      <c r="D37" s="42">
        <v>-34870</v>
      </c>
      <c r="E37" s="42">
        <v>-67929</v>
      </c>
      <c r="G37" s="7"/>
    </row>
    <row r="38" spans="2:7" x14ac:dyDescent="0.3">
      <c r="B38" s="4" t="s">
        <v>96</v>
      </c>
      <c r="C38" s="16"/>
      <c r="D38" s="42">
        <v>-5628363</v>
      </c>
      <c r="E38" s="42">
        <v>-1</v>
      </c>
      <c r="G38" s="7"/>
    </row>
    <row r="39" spans="2:7" x14ac:dyDescent="0.3">
      <c r="B39" s="4" t="s">
        <v>97</v>
      </c>
      <c r="C39" s="16"/>
      <c r="D39" s="42">
        <v>44723</v>
      </c>
      <c r="E39" s="42">
        <v>30590</v>
      </c>
      <c r="G39" s="7"/>
    </row>
    <row r="40" spans="2:7" ht="15" thickBot="1" x14ac:dyDescent="0.35">
      <c r="B40" s="4" t="s">
        <v>98</v>
      </c>
      <c r="C40" s="16"/>
      <c r="D40" s="43">
        <v>0</v>
      </c>
      <c r="E40" s="43">
        <v>0</v>
      </c>
      <c r="G40" s="7"/>
    </row>
    <row r="41" spans="2:7" ht="27" thickBot="1" x14ac:dyDescent="0.35">
      <c r="B41" s="1" t="s">
        <v>99</v>
      </c>
      <c r="C41" s="17"/>
      <c r="D41" s="46">
        <f>SUM(D36:D40)</f>
        <v>-7478895</v>
      </c>
      <c r="E41" s="46">
        <f>SUM(E36:E40)</f>
        <v>-1152558</v>
      </c>
      <c r="G41" s="7"/>
    </row>
    <row r="42" spans="2:7" x14ac:dyDescent="0.3">
      <c r="D42" s="19"/>
      <c r="E42" s="19"/>
      <c r="G42" s="19"/>
    </row>
    <row r="43" spans="2:7" x14ac:dyDescent="0.3">
      <c r="B43" s="1" t="s">
        <v>100</v>
      </c>
      <c r="C43" s="16"/>
      <c r="D43" s="7"/>
      <c r="E43" s="7"/>
      <c r="G43" s="19"/>
    </row>
    <row r="44" spans="2:7" x14ac:dyDescent="0.3">
      <c r="B44" s="4" t="s">
        <v>101</v>
      </c>
      <c r="C44" s="16"/>
      <c r="D44" s="42">
        <v>78512030</v>
      </c>
      <c r="E44" s="42">
        <v>39621701</v>
      </c>
      <c r="G44" s="19"/>
    </row>
    <row r="45" spans="2:7" x14ac:dyDescent="0.3">
      <c r="B45" s="4" t="s">
        <v>102</v>
      </c>
      <c r="C45" s="16"/>
      <c r="D45" s="42">
        <v>-43001070</v>
      </c>
      <c r="E45" s="42">
        <v>-34996108</v>
      </c>
      <c r="G45" s="19"/>
    </row>
    <row r="46" spans="2:7" x14ac:dyDescent="0.3">
      <c r="B46" s="4" t="s">
        <v>103</v>
      </c>
      <c r="C46" s="16"/>
      <c r="D46" s="42">
        <v>0</v>
      </c>
      <c r="E46" s="42">
        <v>10048226</v>
      </c>
      <c r="G46" s="19"/>
    </row>
    <row r="47" spans="2:7" x14ac:dyDescent="0.3">
      <c r="B47" s="4" t="s">
        <v>104</v>
      </c>
      <c r="C47" s="16">
        <v>13</v>
      </c>
      <c r="D47" s="42">
        <v>0</v>
      </c>
      <c r="E47" s="42">
        <v>-10856306</v>
      </c>
      <c r="G47" s="19"/>
    </row>
    <row r="48" spans="2:7" ht="26.4" x14ac:dyDescent="0.3">
      <c r="B48" s="4" t="s">
        <v>105</v>
      </c>
      <c r="C48" s="16"/>
      <c r="D48" s="42">
        <v>-1304919</v>
      </c>
      <c r="E48" s="42">
        <v>0</v>
      </c>
      <c r="G48" s="19"/>
    </row>
    <row r="49" spans="2:7" ht="15" thickBot="1" x14ac:dyDescent="0.35">
      <c r="B49" s="4" t="s">
        <v>106</v>
      </c>
      <c r="C49" s="16"/>
      <c r="D49" s="43">
        <v>-394227</v>
      </c>
      <c r="E49" s="43">
        <v>-313543</v>
      </c>
      <c r="G49" s="19"/>
    </row>
    <row r="50" spans="2:7" ht="27" thickBot="1" x14ac:dyDescent="0.35">
      <c r="B50" s="1" t="s">
        <v>107</v>
      </c>
      <c r="C50" s="17"/>
      <c r="D50" s="46">
        <f>SUM(D44:D49)</f>
        <v>33811814</v>
      </c>
      <c r="E50" s="46">
        <f>SUM(E44:E49)</f>
        <v>3503970</v>
      </c>
      <c r="G50" s="19"/>
    </row>
    <row r="51" spans="2:7" x14ac:dyDescent="0.3">
      <c r="B51" s="1" t="s">
        <v>18</v>
      </c>
      <c r="C51" s="16"/>
      <c r="D51" s="7"/>
      <c r="E51" s="7"/>
      <c r="G51" s="7"/>
    </row>
    <row r="52" spans="2:7" ht="27" thickBot="1" x14ac:dyDescent="0.35">
      <c r="B52" s="4" t="s">
        <v>108</v>
      </c>
      <c r="C52" s="16"/>
      <c r="D52" s="43">
        <v>-3807</v>
      </c>
      <c r="E52" s="43">
        <v>254</v>
      </c>
      <c r="G52" s="7"/>
    </row>
    <row r="53" spans="2:7" ht="27" thickBot="1" x14ac:dyDescent="0.35">
      <c r="B53" s="4" t="s">
        <v>109</v>
      </c>
      <c r="C53" s="16"/>
      <c r="D53" s="43">
        <v>217956</v>
      </c>
      <c r="E53" s="43">
        <v>-78528</v>
      </c>
      <c r="G53" s="7"/>
    </row>
    <row r="54" spans="2:7" ht="27" thickBot="1" x14ac:dyDescent="0.35">
      <c r="B54" s="22" t="s">
        <v>110</v>
      </c>
      <c r="C54" s="17"/>
      <c r="D54" s="47">
        <f>D33+D41+D50+D52+D53</f>
        <v>-779660</v>
      </c>
      <c r="E54" s="47">
        <f>E33+E41+E50+E52+E53</f>
        <v>2923786</v>
      </c>
      <c r="G54" s="7"/>
    </row>
    <row r="55" spans="2:7" x14ac:dyDescent="0.3">
      <c r="B55" s="1" t="s">
        <v>18</v>
      </c>
      <c r="C55" s="16"/>
      <c r="D55" s="7"/>
      <c r="E55" s="7"/>
      <c r="G55" s="7"/>
    </row>
    <row r="56" spans="2:7" ht="15" thickBot="1" x14ac:dyDescent="0.35">
      <c r="B56" s="4" t="s">
        <v>111</v>
      </c>
      <c r="C56" s="16"/>
      <c r="D56" s="43">
        <v>6257217</v>
      </c>
      <c r="E56" s="43">
        <v>4815542.2300000004</v>
      </c>
      <c r="G56" s="7"/>
    </row>
    <row r="57" spans="2:7" ht="15" thickBot="1" x14ac:dyDescent="0.35">
      <c r="B57" s="1" t="s">
        <v>126</v>
      </c>
      <c r="C57" s="17">
        <v>5</v>
      </c>
      <c r="D57" s="46">
        <f>D56+D54</f>
        <v>5477557</v>
      </c>
      <c r="E57" s="46">
        <f>E56+E54</f>
        <v>7739328.2300000004</v>
      </c>
      <c r="G57" s="7"/>
    </row>
    <row r="58" spans="2:7" x14ac:dyDescent="0.3">
      <c r="B58" s="1" t="s">
        <v>18</v>
      </c>
      <c r="C58" s="16"/>
      <c r="D58" s="1"/>
      <c r="E58" s="4"/>
    </row>
  </sheetData>
  <mergeCells count="5">
    <mergeCell ref="B5:B7"/>
    <mergeCell ref="C5:C7"/>
    <mergeCell ref="D5:E5"/>
    <mergeCell ref="D6:E6"/>
    <mergeCell ref="D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topLeftCell="A13" zoomScale="85" zoomScaleNormal="85" workbookViewId="0">
      <selection activeCell="B31" sqref="B31"/>
    </sheetView>
  </sheetViews>
  <sheetFormatPr defaultRowHeight="14.4" x14ac:dyDescent="0.3"/>
  <cols>
    <col min="2" max="2" width="25.109375" customWidth="1"/>
    <col min="4" max="9" width="14.33203125" customWidth="1"/>
  </cols>
  <sheetData>
    <row r="1" spans="2:9" ht="15.6" x14ac:dyDescent="0.3">
      <c r="B1" s="24" t="s">
        <v>113</v>
      </c>
    </row>
    <row r="2" spans="2:9" ht="15.6" x14ac:dyDescent="0.3">
      <c r="B2" s="24" t="s">
        <v>117</v>
      </c>
    </row>
    <row r="3" spans="2:9" ht="15.6" x14ac:dyDescent="0.3">
      <c r="B3" s="24" t="s">
        <v>127</v>
      </c>
    </row>
    <row r="4" spans="2:9" ht="15.6" x14ac:dyDescent="0.3">
      <c r="B4" s="26" t="s">
        <v>115</v>
      </c>
    </row>
    <row r="5" spans="2:9" x14ac:dyDescent="0.3">
      <c r="B5" s="49"/>
      <c r="C5" s="6"/>
      <c r="D5" s="51"/>
      <c r="E5" s="51"/>
      <c r="F5" s="51"/>
      <c r="G5" s="51"/>
      <c r="H5" s="51"/>
      <c r="I5" s="51"/>
    </row>
    <row r="6" spans="2:9" x14ac:dyDescent="0.3">
      <c r="B6" s="49"/>
      <c r="C6" s="6"/>
      <c r="D6" s="51"/>
      <c r="E6" s="51"/>
      <c r="F6" s="51"/>
      <c r="G6" s="51"/>
      <c r="H6" s="51"/>
      <c r="I6" s="51"/>
    </row>
    <row r="7" spans="2:9" ht="23.4" customHeight="1" x14ac:dyDescent="0.3">
      <c r="B7" s="57"/>
      <c r="C7" s="56" t="s">
        <v>0</v>
      </c>
      <c r="D7" s="56" t="s">
        <v>29</v>
      </c>
      <c r="E7" s="56" t="s">
        <v>30</v>
      </c>
      <c r="F7" s="56" t="s">
        <v>65</v>
      </c>
      <c r="G7" s="56" t="s">
        <v>66</v>
      </c>
      <c r="H7" s="2" t="s">
        <v>67</v>
      </c>
      <c r="I7" s="2" t="s">
        <v>69</v>
      </c>
    </row>
    <row r="8" spans="2:9" ht="27" thickBot="1" x14ac:dyDescent="0.35">
      <c r="B8" s="57"/>
      <c r="C8" s="60"/>
      <c r="D8" s="60"/>
      <c r="E8" s="60"/>
      <c r="F8" s="60"/>
      <c r="G8" s="60"/>
      <c r="H8" s="20" t="s">
        <v>68</v>
      </c>
      <c r="I8" s="20" t="s">
        <v>70</v>
      </c>
    </row>
    <row r="9" spans="2:9" x14ac:dyDescent="0.3">
      <c r="B9" s="1" t="s">
        <v>18</v>
      </c>
      <c r="C9" s="3"/>
      <c r="D9" s="4"/>
      <c r="E9" s="4"/>
      <c r="F9" s="4"/>
      <c r="G9" s="4"/>
      <c r="H9" s="4"/>
      <c r="I9" s="4"/>
    </row>
    <row r="10" spans="2:9" ht="15" thickBot="1" x14ac:dyDescent="0.35">
      <c r="B10" s="49" t="s">
        <v>121</v>
      </c>
      <c r="C10" s="6"/>
      <c r="D10" s="36">
        <v>14430993</v>
      </c>
      <c r="E10" s="36">
        <v>976218</v>
      </c>
      <c r="F10" s="36">
        <v>4389</v>
      </c>
      <c r="G10" s="36">
        <v>62329</v>
      </c>
      <c r="H10" s="36">
        <v>32070277</v>
      </c>
      <c r="I10" s="36">
        <v>47544206</v>
      </c>
    </row>
    <row r="11" spans="2:9" x14ac:dyDescent="0.3">
      <c r="B11" s="49" t="s">
        <v>18</v>
      </c>
      <c r="C11" s="6"/>
      <c r="D11" s="41"/>
      <c r="E11" s="41"/>
      <c r="F11" s="41"/>
      <c r="G11" s="41"/>
      <c r="H11" s="41"/>
      <c r="I11" s="42"/>
    </row>
    <row r="12" spans="2:9" x14ac:dyDescent="0.3">
      <c r="B12" s="4" t="s">
        <v>57</v>
      </c>
      <c r="C12" s="6"/>
      <c r="D12" s="41">
        <v>0</v>
      </c>
      <c r="E12" s="41">
        <v>0</v>
      </c>
      <c r="F12" s="41">
        <v>0</v>
      </c>
      <c r="G12" s="41">
        <v>0</v>
      </c>
      <c r="H12" s="42">
        <v>14028176</v>
      </c>
      <c r="I12" s="42">
        <v>14028176</v>
      </c>
    </row>
    <row r="13" spans="2:9" ht="27" thickBot="1" x14ac:dyDescent="0.35">
      <c r="B13" s="4" t="s">
        <v>71</v>
      </c>
      <c r="C13" s="6"/>
      <c r="D13" s="43"/>
      <c r="E13" s="43"/>
      <c r="F13" s="43">
        <v>13161</v>
      </c>
      <c r="G13" s="43"/>
      <c r="H13" s="43"/>
      <c r="I13" s="43">
        <v>13161</v>
      </c>
    </row>
    <row r="14" spans="2:9" ht="27" thickBot="1" x14ac:dyDescent="0.35">
      <c r="B14" s="49" t="s">
        <v>112</v>
      </c>
      <c r="C14" s="3"/>
      <c r="D14" s="36">
        <v>0</v>
      </c>
      <c r="E14" s="36">
        <v>0</v>
      </c>
      <c r="F14" s="36">
        <v>13161</v>
      </c>
      <c r="G14" s="36">
        <v>0</v>
      </c>
      <c r="H14" s="36">
        <v>14028176</v>
      </c>
      <c r="I14" s="36">
        <v>14041337</v>
      </c>
    </row>
    <row r="15" spans="2:9" x14ac:dyDescent="0.3">
      <c r="B15" s="4" t="s">
        <v>18</v>
      </c>
      <c r="C15" s="3"/>
      <c r="D15" s="41"/>
      <c r="E15" s="41"/>
      <c r="F15" s="41"/>
      <c r="G15" s="41"/>
      <c r="H15" s="44"/>
      <c r="I15" s="41">
        <v>0</v>
      </c>
    </row>
    <row r="16" spans="2:9" x14ac:dyDescent="0.3">
      <c r="B16" s="4" t="s">
        <v>72</v>
      </c>
      <c r="C16" s="3"/>
      <c r="D16" s="41"/>
      <c r="E16" s="41"/>
      <c r="F16" s="41"/>
      <c r="G16" s="41"/>
      <c r="H16" s="42">
        <v>-19133039</v>
      </c>
      <c r="I16" s="42">
        <v>-19133039</v>
      </c>
    </row>
    <row r="17" spans="2:13" ht="15" thickBot="1" x14ac:dyDescent="0.35">
      <c r="B17" s="4" t="s">
        <v>73</v>
      </c>
      <c r="C17" s="3"/>
      <c r="D17" s="43"/>
      <c r="E17" s="43">
        <v>221558</v>
      </c>
      <c r="F17" s="43"/>
      <c r="G17" s="43"/>
      <c r="H17" s="43">
        <v>-221558</v>
      </c>
      <c r="I17" s="43">
        <v>0</v>
      </c>
      <c r="M17" s="41"/>
    </row>
    <row r="18" spans="2:13" ht="15" thickBot="1" x14ac:dyDescent="0.35">
      <c r="B18" s="52" t="s">
        <v>129</v>
      </c>
      <c r="C18" s="6"/>
      <c r="D18" s="36">
        <v>14430993</v>
      </c>
      <c r="E18" s="36">
        <v>1197776</v>
      </c>
      <c r="F18" s="36">
        <v>17550</v>
      </c>
      <c r="G18" s="36">
        <v>62329</v>
      </c>
      <c r="H18" s="36">
        <v>26743856</v>
      </c>
      <c r="I18" s="36">
        <v>42452504</v>
      </c>
    </row>
    <row r="21" spans="2:13" x14ac:dyDescent="0.3">
      <c r="C21" s="56" t="s">
        <v>0</v>
      </c>
      <c r="D21" s="56" t="s">
        <v>29</v>
      </c>
      <c r="E21" s="56" t="s">
        <v>30</v>
      </c>
      <c r="F21" s="56" t="s">
        <v>65</v>
      </c>
      <c r="G21" s="56" t="s">
        <v>66</v>
      </c>
      <c r="H21" s="48" t="s">
        <v>67</v>
      </c>
      <c r="I21" s="48" t="s">
        <v>69</v>
      </c>
    </row>
    <row r="22" spans="2:13" ht="27" thickBot="1" x14ac:dyDescent="0.35">
      <c r="C22" s="60"/>
      <c r="D22" s="60"/>
      <c r="E22" s="60"/>
      <c r="F22" s="60"/>
      <c r="G22" s="60"/>
      <c r="H22" s="50" t="s">
        <v>68</v>
      </c>
      <c r="I22" s="50" t="s">
        <v>70</v>
      </c>
    </row>
    <row r="23" spans="2:13" ht="15" thickBot="1" x14ac:dyDescent="0.35">
      <c r="B23" s="1" t="s">
        <v>120</v>
      </c>
      <c r="C23" s="6"/>
      <c r="D23" s="36">
        <f t="shared" ref="D23:I23" si="0">D18</f>
        <v>14430993</v>
      </c>
      <c r="E23" s="36">
        <f t="shared" si="0"/>
        <v>1197776</v>
      </c>
      <c r="F23" s="36">
        <f t="shared" si="0"/>
        <v>17550</v>
      </c>
      <c r="G23" s="36">
        <f t="shared" si="0"/>
        <v>62329</v>
      </c>
      <c r="H23" s="36">
        <f t="shared" si="0"/>
        <v>26743856</v>
      </c>
      <c r="I23" s="36">
        <f>I18</f>
        <v>42452504</v>
      </c>
    </row>
    <row r="24" spans="2:13" x14ac:dyDescent="0.3">
      <c r="B24" s="1" t="s">
        <v>18</v>
      </c>
      <c r="C24" s="6"/>
      <c r="D24" s="41"/>
      <c r="E24" s="41"/>
      <c r="F24" s="41"/>
      <c r="G24" s="41"/>
      <c r="H24" s="41"/>
      <c r="I24" s="42"/>
    </row>
    <row r="25" spans="2:13" x14ac:dyDescent="0.3">
      <c r="B25" s="4" t="s">
        <v>57</v>
      </c>
      <c r="C25" s="6"/>
      <c r="D25" s="41"/>
      <c r="E25" s="41"/>
      <c r="F25" s="41"/>
      <c r="G25" s="41"/>
      <c r="H25" s="42">
        <v>9315838</v>
      </c>
      <c r="I25" s="42">
        <v>9315838</v>
      </c>
    </row>
    <row r="26" spans="2:13" ht="27" thickBot="1" x14ac:dyDescent="0.35">
      <c r="B26" s="4" t="s">
        <v>71</v>
      </c>
      <c r="C26" s="6"/>
      <c r="D26" s="43"/>
      <c r="E26" s="43"/>
      <c r="F26" s="43">
        <v>-181707</v>
      </c>
      <c r="G26" s="43"/>
      <c r="H26" s="43"/>
      <c r="I26" s="43">
        <v>-181707</v>
      </c>
    </row>
    <row r="27" spans="2:13" ht="27" thickBot="1" x14ac:dyDescent="0.35">
      <c r="B27" s="1" t="s">
        <v>112</v>
      </c>
      <c r="C27" s="3"/>
      <c r="D27" s="36">
        <v>0</v>
      </c>
      <c r="E27" s="36">
        <v>0</v>
      </c>
      <c r="F27" s="36">
        <v>-181707</v>
      </c>
      <c r="G27" s="36">
        <v>0</v>
      </c>
      <c r="H27" s="36">
        <v>9315838</v>
      </c>
      <c r="I27" s="36">
        <v>9134131</v>
      </c>
    </row>
    <row r="28" spans="2:13" x14ac:dyDescent="0.3">
      <c r="B28" s="4" t="s">
        <v>18</v>
      </c>
      <c r="C28" s="3"/>
      <c r="D28" s="41"/>
      <c r="E28" s="41"/>
      <c r="F28" s="41"/>
      <c r="G28" s="41"/>
      <c r="H28" s="44"/>
      <c r="I28" s="41"/>
    </row>
    <row r="29" spans="2:13" x14ac:dyDescent="0.3">
      <c r="B29" s="4" t="s">
        <v>72</v>
      </c>
      <c r="C29" s="3"/>
      <c r="D29" s="41"/>
      <c r="E29" s="41"/>
      <c r="F29" s="41"/>
      <c r="G29" s="41"/>
      <c r="H29" s="41"/>
      <c r="I29" s="41"/>
    </row>
    <row r="30" spans="2:13" ht="15" thickBot="1" x14ac:dyDescent="0.35">
      <c r="B30" s="4" t="s">
        <v>73</v>
      </c>
      <c r="C30" s="3">
        <v>17</v>
      </c>
      <c r="D30" s="43"/>
      <c r="E30" s="43">
        <v>280564</v>
      </c>
      <c r="F30" s="43"/>
      <c r="G30" s="43"/>
      <c r="H30" s="43">
        <v>-280564</v>
      </c>
      <c r="I30" s="43"/>
    </row>
    <row r="31" spans="2:13" ht="27" thickBot="1" x14ac:dyDescent="0.35">
      <c r="B31" s="22" t="s">
        <v>128</v>
      </c>
      <c r="C31" s="6"/>
      <c r="D31" s="36">
        <v>14430993</v>
      </c>
      <c r="E31" s="36">
        <v>1478340</v>
      </c>
      <c r="F31" s="36">
        <v>-164157</v>
      </c>
      <c r="G31" s="36">
        <v>62329</v>
      </c>
      <c r="H31" s="36">
        <v>35779130</v>
      </c>
      <c r="I31" s="36">
        <v>51586635</v>
      </c>
    </row>
  </sheetData>
  <mergeCells count="11">
    <mergeCell ref="C21:C22"/>
    <mergeCell ref="D21:D22"/>
    <mergeCell ref="E21:E22"/>
    <mergeCell ref="F21:F22"/>
    <mergeCell ref="G21:G22"/>
    <mergeCell ref="G7:G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F1</vt:lpstr>
      <vt:lpstr>F2</vt:lpstr>
      <vt:lpstr>F3</vt:lpstr>
      <vt:lpstr>F4</vt:lpstr>
      <vt:lpstr>'F3'!_Hlk33035900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Керимбеков Арсен Айдарханович</dc:creator>
  <cp:lastModifiedBy>Керимбеков Арсен Айдарханович</cp:lastModifiedBy>
  <dcterms:created xsi:type="dcterms:W3CDTF">2022-05-13T12:41:49Z</dcterms:created>
  <dcterms:modified xsi:type="dcterms:W3CDTF">2022-11-07T05:43:33Z</dcterms:modified>
</cp:coreProperties>
</file>