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Новая папка\Александра\Отчеты\Биржа КАСЕ\2025 г\"/>
    </mc:Choice>
  </mc:AlternateContent>
  <bookViews>
    <workbookView xWindow="0" yWindow="0" windowWidth="28800" windowHeight="11010" activeTab="1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ОПиУ!$A$20</definedName>
  </definedNames>
  <calcPr calcId="162913"/>
</workbook>
</file>

<file path=xl/calcChain.xml><?xml version="1.0" encoding="utf-8"?>
<calcChain xmlns="http://schemas.openxmlformats.org/spreadsheetml/2006/main">
  <c r="B42" i="3" l="1"/>
  <c r="B12" i="3"/>
  <c r="C39" i="3" l="1"/>
  <c r="C35" i="3"/>
  <c r="C44" i="3" s="1"/>
  <c r="C30" i="3"/>
  <c r="C27" i="3"/>
  <c r="C33" i="3" s="1"/>
  <c r="C20" i="3"/>
  <c r="C13" i="3"/>
  <c r="C12" i="3"/>
  <c r="C9" i="3"/>
  <c r="C21" i="3" s="1"/>
  <c r="C45" i="3" s="1"/>
  <c r="C48" i="3" s="1"/>
  <c r="D9" i="2"/>
  <c r="D11" i="2" s="1"/>
  <c r="D15" i="2" s="1"/>
  <c r="D17" i="2" s="1"/>
  <c r="D19" i="2" s="1"/>
  <c r="D11" i="4" l="1"/>
  <c r="C12" i="4" l="1"/>
  <c r="B30" i="3" l="1"/>
  <c r="D17" i="4" l="1"/>
  <c r="C18" i="4"/>
  <c r="C9" i="2" l="1"/>
  <c r="C11" i="2" s="1"/>
  <c r="C15" i="2" s="1"/>
  <c r="C17" i="2" l="1"/>
  <c r="B18" i="4" l="1"/>
  <c r="D8" i="4"/>
  <c r="C14" i="1"/>
  <c r="D14" i="1"/>
  <c r="B13" i="3" l="1"/>
  <c r="B27" i="3"/>
  <c r="C23" i="1" l="1"/>
  <c r="B35" i="3" l="1"/>
  <c r="B39" i="3" l="1"/>
  <c r="D28" i="1" l="1"/>
  <c r="D23" i="1" l="1"/>
  <c r="D29" i="1" s="1"/>
  <c r="B12" i="4" l="1"/>
  <c r="D9" i="4" l="1"/>
  <c r="D16" i="4" l="1"/>
  <c r="B33" i="3" l="1"/>
  <c r="D14" i="4" l="1"/>
  <c r="D18" i="4" s="1"/>
  <c r="D10" i="4"/>
  <c r="D12" i="4" s="1"/>
  <c r="B44" i="3" l="1"/>
  <c r="C28" i="1"/>
  <c r="C19" i="2"/>
  <c r="B9" i="3"/>
  <c r="C29" i="1" l="1"/>
  <c r="B21" i="3"/>
  <c r="B45" i="3" l="1"/>
  <c r="B48" i="3" s="1"/>
</calcChain>
</file>

<file path=xl/sharedStrings.xml><?xml version="1.0" encoding="utf-8"?>
<sst xmlns="http://schemas.openxmlformats.org/spreadsheetml/2006/main" count="137" uniqueCount="107">
  <si>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</si>
  <si>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</si>
  <si>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</si>
  <si>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</si>
  <si>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</si>
  <si>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</si>
  <si>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</si>
  <si>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</si>
  <si>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</si>
  <si>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</si>
  <si>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</si>
  <si>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</si>
  <si>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</si>
  <si>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</si>
  <si>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</si>
  <si>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</si>
  <si>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</si>
  <si>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</si>
  <si>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</si>
  <si>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</si>
  <si>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</si>
  <si>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</si>
  <si>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</si>
  <si>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</si>
  <si>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</si>
  <si>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</si>
  <si>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</si>
  <si>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</si>
  <si>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</si>
  <si>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</si>
  <si>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</si>
  <si>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</si>
  <si>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</si>
  <si>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</si>
  <si>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</si>
  <si>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</si>
  <si>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</si>
  <si>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</si>
  <si>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</si>
  <si>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</si>
  <si>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</si>
  <si>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</si>
  <si>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</si>
  <si>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</si>
  <si>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</si>
  <si>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</si>
  <si>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</si>
  <si>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</si>
  <si>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</si>
  <si>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</si>
  <si>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</si>
  <si>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</si>
  <si>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</si>
  <si>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</si>
  <si>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</si>
  <si>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</si>
  <si>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</si>
  <si>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</si>
  <si>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</si>
  <si>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</si>
  <si>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</si>
  <si>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</si>
  <si>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</si>
  <si>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</si>
  <si>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</si>
  <si>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</si>
  <si>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</si>
  <si>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</si>
  <si>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</si>
  <si>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</si>
  <si>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</si>
  <si>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</si>
  <si>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</si>
  <si>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</si>
  <si>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</si>
  <si>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</si>
  <si>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</si>
  <si>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</si>
  <si>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</si>
  <si>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</si>
  <si>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</si>
  <si>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</si>
  <si>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ОТЧЕТ О ФИНАНСОВОМ ПОЛОЖЕНИИ</t>
  </si>
  <si>
    <t>ПРОМЕЖУТОЧНЫЙ СОКРАЩЕННЫЙ 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</si>
  <si>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</si>
  <si>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</si>
  <si>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 xml:space="preserve">   выплата ОД и вознаграждений по облигациям</t>
  </si>
  <si>
    <t xml:space="preserve">   прочие поступления</t>
  </si>
  <si>
    <t xml:space="preserve">    изъятие с депозита</t>
  </si>
  <si>
    <t xml:space="preserve">   выплата дивидендов</t>
  </si>
  <si>
    <t>Отложенные налоговые активы</t>
  </si>
  <si>
    <t>Обязательства по аренде</t>
  </si>
  <si>
    <t>Чистый процентный доход до расходов по ожидаемым кредитным убыткам</t>
  </si>
  <si>
    <t>Восстановление / (начисление) резерва по предоставленным займам, нетто</t>
  </si>
  <si>
    <t>Чистые процентные доходы после начисления резерва по займам выданным</t>
  </si>
  <si>
    <t>Выплата дивидендов</t>
  </si>
  <si>
    <t>31 декабря 2024г.  (аудировано)</t>
  </si>
  <si>
    <t xml:space="preserve">Сальдо на 01 января 2024года </t>
  </si>
  <si>
    <t xml:space="preserve">Сальдо на 01 января 2025 года </t>
  </si>
  <si>
    <t>по состоянию на 30 июня 2025 года</t>
  </si>
  <si>
    <t>30 июня 2025г.  (неаудировано)</t>
  </si>
  <si>
    <t>за шесть месяцев, закончившиеся 30 июня 2025 года</t>
  </si>
  <si>
    <t>за 6 месяцев, закончившиеся 30 июня 2025 года (неаудировано)</t>
  </si>
  <si>
    <t>за 6 месяцев, закончившиеся 30 июня 2024 года (неаудировано)</t>
  </si>
  <si>
    <t>за шесть месяца, закончившиеся 30 июня 2025 года</t>
  </si>
  <si>
    <t>Сальдо на 30 июня 2024 года  (неаудировано)</t>
  </si>
  <si>
    <t>Сальдо на 30 июня 2025 года 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</si>
</sst>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1" fillId="4" borderId="1" xfId="0" applyFont="1" applyFill="1" applyBorder="1" applyAlignment="1">
      <alignment horizontal="right"/>
    </xf>
    <xf numFmtId="3" fontId="18" fillId="0" borderId="1" xfId="1" applyNumberFormat="1" applyFont="1" applyBorder="1" applyAlignment="1">
      <alignment horizontal="right" vertical="center"/>
    </xf>
    <xf numFmtId="0" fontId="0" fillId="0" borderId="0" xfId="0" applyBorder="1"/>
    <xf numFmtId="0" fontId="9" fillId="0" borderId="0" xfId="0" applyFont="1" applyBorder="1"/>
    <xf numFmtId="3" fontId="6" fillId="0" borderId="1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3" fontId="18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zoomScale="90" zoomScaleNormal="90" workbookViewId="0">
      <selection activeCell="C27" sqref="C27"/>
    </sheetView>
  </sheetViews>
  <sheetFormatPr defaultRowHeight="15" x14ac:dyDescent="0.25"/>
  <cols>
    <col min="1" max="1" width="51.85546875" customWidth="1"/>
    <col min="2" max="2" width="6.7109375" customWidth="1"/>
    <col min="3" max="4" width="15.7109375" customWidth="1"/>
  </cols>
  <sheetData>
    <row r="1" spans="1:4" x14ac:dyDescent="0.25">
      <c r="A1" s="56" t="s">
        <v>70</v>
      </c>
      <c r="B1" s="57"/>
      <c r="C1" s="57"/>
      <c r="D1" s="57"/>
    </row>
    <row r="2" spans="1:4" x14ac:dyDescent="0.25">
      <c r="A2" s="9"/>
    </row>
    <row r="3" spans="1:4" x14ac:dyDescent="0.25">
      <c r="A3" s="55" t="s">
        <v>82</v>
      </c>
      <c r="B3" s="55"/>
      <c r="C3" s="55"/>
      <c r="D3" s="55"/>
    </row>
    <row r="4" spans="1:4" x14ac:dyDescent="0.25">
      <c r="A4" s="56" t="s">
        <v>99</v>
      </c>
      <c r="B4" s="56"/>
      <c r="C4" s="56"/>
      <c r="D4" s="56"/>
    </row>
    <row r="5" spans="1:4" x14ac:dyDescent="0.25">
      <c r="C5" s="4"/>
      <c r="D5" s="28" t="s">
        <v>0</v>
      </c>
    </row>
    <row r="6" spans="1:4" s="25" customFormat="1" ht="57" x14ac:dyDescent="0.25">
      <c r="A6" s="21" t="s">
        <v>69</v>
      </c>
      <c r="B6" s="22" t="s">
        <v>1</v>
      </c>
      <c r="C6" s="24" t="s">
        <v>100</v>
      </c>
      <c r="D6" s="24" t="s">
        <v>96</v>
      </c>
    </row>
    <row r="7" spans="1:4" x14ac:dyDescent="0.25">
      <c r="A7" s="14" t="s">
        <v>2</v>
      </c>
      <c r="B7" s="15"/>
      <c r="C7" s="15"/>
      <c r="D7" s="16"/>
    </row>
    <row r="8" spans="1:4" x14ac:dyDescent="0.25">
      <c r="A8" s="17" t="s">
        <v>3</v>
      </c>
      <c r="B8" s="13">
        <v>4</v>
      </c>
      <c r="C8" s="49">
        <v>59490</v>
      </c>
      <c r="D8" s="18">
        <v>25092</v>
      </c>
    </row>
    <row r="9" spans="1:4" x14ac:dyDescent="0.25">
      <c r="A9" s="17" t="s">
        <v>4</v>
      </c>
      <c r="B9" s="13">
        <v>5</v>
      </c>
      <c r="C9" s="49">
        <v>40909</v>
      </c>
      <c r="D9" s="18">
        <v>96523</v>
      </c>
    </row>
    <row r="10" spans="1:4" x14ac:dyDescent="0.25">
      <c r="A10" s="17" t="s">
        <v>5</v>
      </c>
      <c r="B10" s="13">
        <v>6</v>
      </c>
      <c r="C10" s="49">
        <v>1163546</v>
      </c>
      <c r="D10" s="44">
        <v>1210520</v>
      </c>
    </row>
    <row r="11" spans="1:4" x14ac:dyDescent="0.25">
      <c r="A11" s="17" t="s">
        <v>6</v>
      </c>
      <c r="B11" s="13">
        <v>7</v>
      </c>
      <c r="C11" s="49">
        <v>25287</v>
      </c>
      <c r="D11" s="18">
        <v>10220</v>
      </c>
    </row>
    <row r="12" spans="1:4" x14ac:dyDescent="0.25">
      <c r="A12" s="17" t="s">
        <v>7</v>
      </c>
      <c r="B12" s="13">
        <v>8</v>
      </c>
      <c r="C12" s="49">
        <v>50225</v>
      </c>
      <c r="D12" s="18">
        <v>56445</v>
      </c>
    </row>
    <row r="13" spans="1:4" x14ac:dyDescent="0.25">
      <c r="A13" s="17" t="s">
        <v>90</v>
      </c>
      <c r="B13" s="13"/>
      <c r="C13" s="49">
        <v>4658</v>
      </c>
      <c r="D13" s="18">
        <v>4658</v>
      </c>
    </row>
    <row r="14" spans="1:4" x14ac:dyDescent="0.25">
      <c r="A14" s="14" t="s">
        <v>9</v>
      </c>
      <c r="B14" s="15"/>
      <c r="C14" s="19">
        <f>SUM(C8:C13)</f>
        <v>1344115</v>
      </c>
      <c r="D14" s="19">
        <f>SUM(D8:D13)</f>
        <v>1403458</v>
      </c>
    </row>
    <row r="15" spans="1:4" ht="9" customHeight="1" x14ac:dyDescent="0.25">
      <c r="A15" s="15"/>
      <c r="B15" s="15"/>
      <c r="C15" s="49"/>
      <c r="D15" s="49"/>
    </row>
    <row r="16" spans="1:4" x14ac:dyDescent="0.25">
      <c r="A16" s="14" t="s">
        <v>10</v>
      </c>
      <c r="B16" s="15"/>
      <c r="C16" s="49"/>
      <c r="D16" s="49"/>
    </row>
    <row r="17" spans="1:4" x14ac:dyDescent="0.25">
      <c r="A17" s="17" t="s">
        <v>11</v>
      </c>
      <c r="B17" s="13">
        <v>9</v>
      </c>
      <c r="C17" s="44" t="s">
        <v>8</v>
      </c>
      <c r="D17" s="44">
        <v>5379</v>
      </c>
    </row>
    <row r="18" spans="1:4" x14ac:dyDescent="0.25">
      <c r="A18" s="17" t="s">
        <v>15</v>
      </c>
      <c r="B18" s="13">
        <v>10</v>
      </c>
      <c r="C18" s="18">
        <v>1057832</v>
      </c>
      <c r="D18" s="18">
        <v>1074993</v>
      </c>
    </row>
    <row r="19" spans="1:4" x14ac:dyDescent="0.25">
      <c r="A19" s="17" t="s">
        <v>12</v>
      </c>
      <c r="B19" s="13">
        <v>11</v>
      </c>
      <c r="C19" s="44">
        <v>1005</v>
      </c>
      <c r="D19" s="44">
        <v>1371</v>
      </c>
    </row>
    <row r="20" spans="1:4" x14ac:dyDescent="0.25">
      <c r="A20" s="17" t="s">
        <v>13</v>
      </c>
      <c r="B20" s="13">
        <v>12</v>
      </c>
      <c r="C20" s="44">
        <v>3021</v>
      </c>
      <c r="D20" s="44">
        <v>5803</v>
      </c>
    </row>
    <row r="21" spans="1:4" x14ac:dyDescent="0.25">
      <c r="A21" s="17" t="s">
        <v>91</v>
      </c>
      <c r="B21" s="13">
        <v>13</v>
      </c>
      <c r="C21" s="44">
        <v>39092</v>
      </c>
      <c r="D21" s="44">
        <v>46464</v>
      </c>
    </row>
    <row r="22" spans="1:4" x14ac:dyDescent="0.25">
      <c r="A22" s="17" t="s">
        <v>14</v>
      </c>
      <c r="B22" s="13">
        <v>14</v>
      </c>
      <c r="C22" s="18">
        <v>4137</v>
      </c>
      <c r="D22" s="18">
        <v>16530</v>
      </c>
    </row>
    <row r="23" spans="1:4" x14ac:dyDescent="0.25">
      <c r="A23" s="14" t="s">
        <v>16</v>
      </c>
      <c r="B23" s="15"/>
      <c r="C23" s="19">
        <f>SUM(C17:C22)</f>
        <v>1105087</v>
      </c>
      <c r="D23" s="19">
        <f>SUM(D17:D22)</f>
        <v>1150540</v>
      </c>
    </row>
    <row r="24" spans="1:4" ht="7.15" customHeight="1" x14ac:dyDescent="0.25">
      <c r="A24" s="15"/>
      <c r="B24" s="15"/>
      <c r="C24" s="49"/>
      <c r="D24" s="49"/>
    </row>
    <row r="25" spans="1:4" x14ac:dyDescent="0.25">
      <c r="A25" s="14" t="s">
        <v>17</v>
      </c>
      <c r="B25" s="15"/>
      <c r="C25" s="49"/>
      <c r="D25" s="49"/>
    </row>
    <row r="26" spans="1:4" x14ac:dyDescent="0.25">
      <c r="A26" s="17" t="s">
        <v>18</v>
      </c>
      <c r="B26" s="13">
        <v>15</v>
      </c>
      <c r="C26" s="18">
        <v>200000</v>
      </c>
      <c r="D26" s="18">
        <v>200000</v>
      </c>
    </row>
    <row r="27" spans="1:4" x14ac:dyDescent="0.25">
      <c r="A27" s="17" t="s">
        <v>19</v>
      </c>
      <c r="B27" s="15"/>
      <c r="C27" s="18">
        <v>39028</v>
      </c>
      <c r="D27" s="40">
        <v>52918</v>
      </c>
    </row>
    <row r="28" spans="1:4" x14ac:dyDescent="0.25">
      <c r="A28" s="14" t="s">
        <v>20</v>
      </c>
      <c r="B28" s="15"/>
      <c r="C28" s="19">
        <f>SUM(C26:C27)</f>
        <v>239028</v>
      </c>
      <c r="D28" s="19">
        <f>SUM(D26:D27)</f>
        <v>252918</v>
      </c>
    </row>
    <row r="29" spans="1:4" x14ac:dyDescent="0.25">
      <c r="A29" s="14" t="s">
        <v>21</v>
      </c>
      <c r="B29" s="15"/>
      <c r="C29" s="19">
        <f>C28+C23</f>
        <v>1344115</v>
      </c>
      <c r="D29" s="19">
        <f>D28+D23</f>
        <v>1403458</v>
      </c>
    </row>
    <row r="30" spans="1:4" x14ac:dyDescent="0.25">
      <c r="A30" s="8"/>
    </row>
    <row r="31" spans="1:4" x14ac:dyDescent="0.25">
      <c r="A31" s="8"/>
    </row>
    <row r="32" spans="1:4" x14ac:dyDescent="0.25">
      <c r="A32" s="9" t="s">
        <v>75</v>
      </c>
    </row>
    <row r="33" spans="1:1" ht="5.45" customHeight="1" x14ac:dyDescent="0.25">
      <c r="A33" s="9"/>
    </row>
    <row r="34" spans="1:1" x14ac:dyDescent="0.25">
      <c r="A34" s="10" t="s">
        <v>71</v>
      </c>
    </row>
    <row r="35" spans="1:1" x14ac:dyDescent="0.25">
      <c r="A35" s="9"/>
    </row>
    <row r="36" spans="1:1" x14ac:dyDescent="0.25">
      <c r="A36" s="3"/>
    </row>
    <row r="37" spans="1:1" x14ac:dyDescent="0.25">
      <c r="A37" s="3" t="s">
        <v>22</v>
      </c>
    </row>
    <row r="38" spans="1:1" x14ac:dyDescent="0.25">
      <c r="A38" s="9"/>
    </row>
    <row r="39" spans="1:1" x14ac:dyDescent="0.25">
      <c r="A39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tabSelected="1" zoomScale="90" zoomScaleNormal="90" workbookViewId="0">
      <selection activeCell="I14" sqref="I14"/>
    </sheetView>
  </sheetViews>
  <sheetFormatPr defaultRowHeight="15" x14ac:dyDescent="0.25"/>
  <cols>
    <col min="1" max="1" width="41.42578125" customWidth="1"/>
    <col min="2" max="2" width="6.140625" customWidth="1"/>
    <col min="3" max="4" width="17.140625" customWidth="1"/>
  </cols>
  <sheetData>
    <row r="1" spans="1:4" x14ac:dyDescent="0.25">
      <c r="A1" s="56" t="s">
        <v>70</v>
      </c>
      <c r="B1" s="57"/>
      <c r="C1" s="57"/>
      <c r="D1" s="57"/>
    </row>
    <row r="3" spans="1:4" ht="35.450000000000003" customHeight="1" x14ac:dyDescent="0.25">
      <c r="A3" s="58" t="s">
        <v>83</v>
      </c>
      <c r="B3" s="58"/>
      <c r="C3" s="58"/>
      <c r="D3" s="58"/>
    </row>
    <row r="4" spans="1:4" x14ac:dyDescent="0.25">
      <c r="A4" s="56" t="s">
        <v>101</v>
      </c>
      <c r="B4" s="56"/>
      <c r="C4" s="56"/>
      <c r="D4" s="56"/>
    </row>
    <row r="5" spans="1:4" ht="21" customHeight="1" x14ac:dyDescent="0.25">
      <c r="A5" s="1"/>
      <c r="D5" s="28" t="s">
        <v>0</v>
      </c>
    </row>
    <row r="6" spans="1:4" s="26" customFormat="1" ht="81" customHeight="1" x14ac:dyDescent="0.25">
      <c r="A6" s="21" t="s">
        <v>69</v>
      </c>
      <c r="B6" s="23" t="s">
        <v>1</v>
      </c>
      <c r="C6" s="48" t="s">
        <v>102</v>
      </c>
      <c r="D6" s="48" t="s">
        <v>103</v>
      </c>
    </row>
    <row r="7" spans="1:4" ht="16.149999999999999" customHeight="1" x14ac:dyDescent="0.25">
      <c r="A7" s="17" t="s">
        <v>23</v>
      </c>
      <c r="B7" s="13">
        <v>16</v>
      </c>
      <c r="C7" s="18">
        <v>244288</v>
      </c>
      <c r="D7" s="18">
        <v>309886</v>
      </c>
    </row>
    <row r="8" spans="1:4" ht="16.149999999999999" customHeight="1" x14ac:dyDescent="0.25">
      <c r="A8" s="17" t="s">
        <v>24</v>
      </c>
      <c r="B8" s="13">
        <v>17</v>
      </c>
      <c r="C8" s="18">
        <v>-109558</v>
      </c>
      <c r="D8" s="18">
        <v>-133226</v>
      </c>
    </row>
    <row r="9" spans="1:4" ht="29.25" customHeight="1" x14ac:dyDescent="0.25">
      <c r="A9" s="51" t="s">
        <v>92</v>
      </c>
      <c r="B9" s="13"/>
      <c r="C9" s="19">
        <f>C7+C8</f>
        <v>134730</v>
      </c>
      <c r="D9" s="19">
        <f>D7+D8</f>
        <v>176660</v>
      </c>
    </row>
    <row r="10" spans="1:4" ht="30.75" customHeight="1" x14ac:dyDescent="0.25">
      <c r="A10" s="52" t="s">
        <v>93</v>
      </c>
      <c r="B10" s="13">
        <v>6</v>
      </c>
      <c r="C10" s="18">
        <v>25881</v>
      </c>
      <c r="D10" s="18">
        <v>-45329</v>
      </c>
    </row>
    <row r="11" spans="1:4" ht="30.75" customHeight="1" x14ac:dyDescent="0.25">
      <c r="A11" s="50" t="s">
        <v>94</v>
      </c>
      <c r="B11" s="13"/>
      <c r="C11" s="19">
        <f>C9+C10</f>
        <v>160611</v>
      </c>
      <c r="D11" s="19">
        <f>D9+D10</f>
        <v>131331</v>
      </c>
    </row>
    <row r="12" spans="1:4" ht="16.149999999999999" customHeight="1" x14ac:dyDescent="0.25">
      <c r="A12" s="17" t="s">
        <v>25</v>
      </c>
      <c r="B12" s="13">
        <v>18</v>
      </c>
      <c r="C12" s="18">
        <v>-71158</v>
      </c>
      <c r="D12" s="18">
        <v>-54387</v>
      </c>
    </row>
    <row r="13" spans="1:4" ht="16.149999999999999" customHeight="1" x14ac:dyDescent="0.25">
      <c r="A13" s="17" t="s">
        <v>26</v>
      </c>
      <c r="B13" s="13">
        <v>19</v>
      </c>
      <c r="C13" s="18">
        <v>-63378</v>
      </c>
      <c r="D13" s="18">
        <v>-68484</v>
      </c>
    </row>
    <row r="14" spans="1:4" ht="16.149999999999999" customHeight="1" x14ac:dyDescent="0.25">
      <c r="A14" s="17" t="s">
        <v>27</v>
      </c>
      <c r="B14" s="13">
        <v>20</v>
      </c>
      <c r="C14" s="18">
        <v>10815</v>
      </c>
      <c r="D14" s="18">
        <v>-3922</v>
      </c>
    </row>
    <row r="15" spans="1:4" ht="16.149999999999999" customHeight="1" x14ac:dyDescent="0.25">
      <c r="A15" s="14" t="s">
        <v>28</v>
      </c>
      <c r="B15" s="15"/>
      <c r="C15" s="19">
        <f>C11+C12+C13+C14</f>
        <v>36890</v>
      </c>
      <c r="D15" s="19">
        <f>D11+D12+D13+D14</f>
        <v>4538</v>
      </c>
    </row>
    <row r="16" spans="1:4" ht="16.149999999999999" customHeight="1" x14ac:dyDescent="0.25">
      <c r="A16" s="17" t="s">
        <v>29</v>
      </c>
      <c r="B16" s="13">
        <v>21</v>
      </c>
      <c r="C16" s="18">
        <v>-20</v>
      </c>
      <c r="D16" s="18"/>
    </row>
    <row r="17" spans="1:4" ht="16.149999999999999" customHeight="1" x14ac:dyDescent="0.25">
      <c r="A17" s="14" t="s">
        <v>30</v>
      </c>
      <c r="B17" s="15"/>
      <c r="C17" s="19">
        <f>C15+C16</f>
        <v>36870</v>
      </c>
      <c r="D17" s="19">
        <f>D15+D16</f>
        <v>4538</v>
      </c>
    </row>
    <row r="18" spans="1:4" ht="16.149999999999999" customHeight="1" x14ac:dyDescent="0.25">
      <c r="A18" s="17" t="s">
        <v>31</v>
      </c>
      <c r="B18" s="15"/>
      <c r="C18" s="19" t="s">
        <v>8</v>
      </c>
      <c r="D18" s="19" t="s">
        <v>8</v>
      </c>
    </row>
    <row r="19" spans="1:4" ht="16.149999999999999" customHeight="1" x14ac:dyDescent="0.25">
      <c r="A19" s="14" t="s">
        <v>79</v>
      </c>
      <c r="B19" s="15"/>
      <c r="C19" s="19">
        <f>C17</f>
        <v>36870</v>
      </c>
      <c r="D19" s="19">
        <f>D17</f>
        <v>4538</v>
      </c>
    </row>
    <row r="20" spans="1:4" ht="27.6" customHeight="1" x14ac:dyDescent="0.25">
      <c r="A20" s="11"/>
    </row>
    <row r="21" spans="1:4" x14ac:dyDescent="0.25">
      <c r="A21" s="9" t="s">
        <v>76</v>
      </c>
    </row>
    <row r="22" spans="1:4" ht="6.6" customHeight="1" x14ac:dyDescent="0.25">
      <c r="A22" s="9"/>
    </row>
    <row r="23" spans="1:4" x14ac:dyDescent="0.25">
      <c r="A23" s="10" t="s">
        <v>73</v>
      </c>
    </row>
    <row r="24" spans="1:4" x14ac:dyDescent="0.25">
      <c r="A24" s="9"/>
    </row>
    <row r="25" spans="1:4" x14ac:dyDescent="0.25">
      <c r="A25" s="3"/>
    </row>
    <row r="26" spans="1:4" x14ac:dyDescent="0.25">
      <c r="A26" s="3" t="s">
        <v>32</v>
      </c>
    </row>
    <row r="27" spans="1:4" x14ac:dyDescent="0.25">
      <c r="A27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opLeftCell="A16" zoomScale="90" zoomScaleNormal="90" workbookViewId="0">
      <selection activeCell="E48" sqref="E48"/>
    </sheetView>
  </sheetViews>
  <sheetFormatPr defaultRowHeight="15" x14ac:dyDescent="0.25"/>
  <cols>
    <col min="1" max="1" width="69.42578125" customWidth="1"/>
    <col min="2" max="3" width="15.7109375" customWidth="1"/>
  </cols>
  <sheetData>
    <row r="1" spans="1:3" x14ac:dyDescent="0.25">
      <c r="A1" s="56" t="s">
        <v>70</v>
      </c>
      <c r="B1" s="57"/>
      <c r="C1" s="57"/>
    </row>
    <row r="3" spans="1:3" x14ac:dyDescent="0.25">
      <c r="A3" s="55" t="s">
        <v>84</v>
      </c>
      <c r="B3" s="55"/>
      <c r="C3" s="55"/>
    </row>
    <row r="4" spans="1:3" x14ac:dyDescent="0.25">
      <c r="A4" s="56" t="s">
        <v>101</v>
      </c>
      <c r="B4" s="56"/>
      <c r="C4" s="56"/>
    </row>
    <row r="5" spans="1:3" x14ac:dyDescent="0.25">
      <c r="A5" s="59" t="s">
        <v>39</v>
      </c>
      <c r="B5" s="59"/>
      <c r="C5" s="59"/>
    </row>
    <row r="6" spans="1:3" x14ac:dyDescent="0.25">
      <c r="A6" s="11"/>
      <c r="C6" s="28" t="s">
        <v>0</v>
      </c>
    </row>
    <row r="7" spans="1:3" ht="63" customHeight="1" x14ac:dyDescent="0.25">
      <c r="A7" s="27" t="s">
        <v>72</v>
      </c>
      <c r="B7" s="48" t="s">
        <v>102</v>
      </c>
      <c r="C7" s="48" t="s">
        <v>103</v>
      </c>
    </row>
    <row r="8" spans="1:3" x14ac:dyDescent="0.25">
      <c r="A8" s="14" t="s">
        <v>40</v>
      </c>
      <c r="B8" s="15"/>
      <c r="C8" s="16"/>
    </row>
    <row r="9" spans="1:3" x14ac:dyDescent="0.25">
      <c r="A9" s="14" t="s">
        <v>41</v>
      </c>
      <c r="B9" s="39">
        <f>SUM(B10:B12)</f>
        <v>1426034</v>
      </c>
      <c r="C9" s="19">
        <f>SUM(C10:C12)</f>
        <v>1013032</v>
      </c>
    </row>
    <row r="10" spans="1:3" x14ac:dyDescent="0.25">
      <c r="A10" s="17" t="s">
        <v>42</v>
      </c>
      <c r="B10" s="40">
        <v>1411028</v>
      </c>
      <c r="C10" s="40">
        <v>1012383</v>
      </c>
    </row>
    <row r="11" spans="1:3" x14ac:dyDescent="0.25">
      <c r="A11" s="17" t="s">
        <v>43</v>
      </c>
      <c r="B11" s="40">
        <v>1</v>
      </c>
      <c r="C11" s="40">
        <v>41</v>
      </c>
    </row>
    <row r="12" spans="1:3" x14ac:dyDescent="0.25">
      <c r="A12" s="17" t="s">
        <v>44</v>
      </c>
      <c r="B12" s="40">
        <f>15000+5</f>
        <v>15005</v>
      </c>
      <c r="C12" s="41">
        <f>533+75</f>
        <v>608</v>
      </c>
    </row>
    <row r="13" spans="1:3" x14ac:dyDescent="0.25">
      <c r="A13" s="14" t="s">
        <v>45</v>
      </c>
      <c r="B13" s="39">
        <f>SUM(B14:B20)</f>
        <v>1272787</v>
      </c>
      <c r="C13" s="19">
        <f>SUM(C14:C20)</f>
        <v>1213466</v>
      </c>
    </row>
    <row r="14" spans="1:3" x14ac:dyDescent="0.25">
      <c r="A14" s="17" t="s">
        <v>46</v>
      </c>
      <c r="B14" s="40">
        <v>1092230</v>
      </c>
      <c r="C14" s="40">
        <v>1116456</v>
      </c>
    </row>
    <row r="15" spans="1:3" x14ac:dyDescent="0.25">
      <c r="A15" s="17" t="s">
        <v>47</v>
      </c>
      <c r="B15" s="53"/>
      <c r="C15" s="40">
        <v>32185</v>
      </c>
    </row>
    <row r="16" spans="1:3" x14ac:dyDescent="0.25">
      <c r="A16" s="17" t="s">
        <v>48</v>
      </c>
      <c r="B16" s="40">
        <v>77448</v>
      </c>
      <c r="C16" s="40">
        <v>10444</v>
      </c>
    </row>
    <row r="17" spans="1:11" x14ac:dyDescent="0.25">
      <c r="A17" s="17" t="s">
        <v>49</v>
      </c>
      <c r="B17" s="40">
        <v>55159</v>
      </c>
      <c r="C17" s="40">
        <v>25019</v>
      </c>
    </row>
    <row r="18" spans="1:11" x14ac:dyDescent="0.25">
      <c r="A18" s="17" t="s">
        <v>50</v>
      </c>
      <c r="B18" s="40">
        <v>32223</v>
      </c>
      <c r="C18" s="40">
        <v>16494</v>
      </c>
      <c r="J18" s="45"/>
      <c r="K18" s="45"/>
    </row>
    <row r="19" spans="1:11" x14ac:dyDescent="0.25">
      <c r="A19" s="17" t="s">
        <v>80</v>
      </c>
      <c r="B19" s="40"/>
      <c r="C19" s="40">
        <v>7358</v>
      </c>
      <c r="J19" s="46"/>
      <c r="K19" s="45"/>
    </row>
    <row r="20" spans="1:11" x14ac:dyDescent="0.25">
      <c r="A20" s="17" t="s">
        <v>51</v>
      </c>
      <c r="B20" s="40">
        <v>15727</v>
      </c>
      <c r="C20" s="40">
        <f>500+5010</f>
        <v>5510</v>
      </c>
      <c r="J20" s="45"/>
      <c r="K20" s="45"/>
    </row>
    <row r="21" spans="1:11" x14ac:dyDescent="0.25">
      <c r="A21" s="14" t="s">
        <v>52</v>
      </c>
      <c r="B21" s="39">
        <f>B9-B13</f>
        <v>153247</v>
      </c>
      <c r="C21" s="19">
        <f>C9-C13</f>
        <v>-200434</v>
      </c>
      <c r="E21" s="7"/>
      <c r="J21" s="45"/>
      <c r="K21" s="45"/>
    </row>
    <row r="22" spans="1:11" x14ac:dyDescent="0.25">
      <c r="A22" s="14" t="s">
        <v>53</v>
      </c>
      <c r="B22" s="42"/>
      <c r="C22" s="16"/>
      <c r="J22" s="45"/>
      <c r="K22" s="45"/>
    </row>
    <row r="23" spans="1:11" hidden="1" x14ac:dyDescent="0.25">
      <c r="A23" s="14"/>
      <c r="B23" s="42"/>
      <c r="C23" s="16"/>
    </row>
    <row r="24" spans="1:11" hidden="1" x14ac:dyDescent="0.25">
      <c r="A24" s="14"/>
      <c r="B24" s="42"/>
      <c r="C24" s="16"/>
    </row>
    <row r="25" spans="1:11" hidden="1" x14ac:dyDescent="0.25">
      <c r="A25" s="14"/>
      <c r="B25" s="42"/>
      <c r="C25" s="16"/>
    </row>
    <row r="26" spans="1:11" hidden="1" x14ac:dyDescent="0.25">
      <c r="A26" s="14"/>
      <c r="B26" s="42"/>
      <c r="C26" s="16"/>
    </row>
    <row r="27" spans="1:11" x14ac:dyDescent="0.25">
      <c r="A27" s="14" t="s">
        <v>54</v>
      </c>
      <c r="B27" s="39">
        <f>SUM(B28:B29)</f>
        <v>944599</v>
      </c>
      <c r="C27" s="47">
        <f>C28+C29</f>
        <v>213852</v>
      </c>
    </row>
    <row r="28" spans="1:11" x14ac:dyDescent="0.25">
      <c r="A28" s="17" t="s">
        <v>88</v>
      </c>
      <c r="B28" s="40">
        <v>943818</v>
      </c>
      <c r="C28" s="40">
        <v>143861</v>
      </c>
    </row>
    <row r="29" spans="1:11" x14ac:dyDescent="0.25">
      <c r="A29" s="17" t="s">
        <v>87</v>
      </c>
      <c r="B29" s="40">
        <v>781</v>
      </c>
      <c r="C29" s="40">
        <v>69991</v>
      </c>
    </row>
    <row r="30" spans="1:11" x14ac:dyDescent="0.25">
      <c r="A30" s="14" t="s">
        <v>55</v>
      </c>
      <c r="B30" s="39">
        <f>B32+B31</f>
        <v>884739</v>
      </c>
      <c r="C30" s="19">
        <f>SUM(C31:C32)</f>
        <v>3461</v>
      </c>
    </row>
    <row r="31" spans="1:11" x14ac:dyDescent="0.25">
      <c r="A31" s="17" t="s">
        <v>56</v>
      </c>
      <c r="B31" s="40">
        <v>1296</v>
      </c>
      <c r="C31" s="40">
        <v>3461</v>
      </c>
    </row>
    <row r="32" spans="1:11" x14ac:dyDescent="0.25">
      <c r="A32" s="17" t="s">
        <v>57</v>
      </c>
      <c r="B32" s="40">
        <v>883443</v>
      </c>
      <c r="C32" s="40"/>
    </row>
    <row r="33" spans="1:3" x14ac:dyDescent="0.25">
      <c r="A33" s="14" t="s">
        <v>58</v>
      </c>
      <c r="B33" s="39">
        <f>B27-B30</f>
        <v>59860</v>
      </c>
      <c r="C33" s="19">
        <f>C27-C30</f>
        <v>210391</v>
      </c>
    </row>
    <row r="34" spans="1:3" x14ac:dyDescent="0.25">
      <c r="A34" s="14" t="s">
        <v>59</v>
      </c>
      <c r="B34" s="42"/>
      <c r="C34" s="16"/>
    </row>
    <row r="35" spans="1:3" x14ac:dyDescent="0.25">
      <c r="A35" s="14" t="s">
        <v>54</v>
      </c>
      <c r="B35" s="39">
        <f>SUM(B36:B38)</f>
        <v>41582</v>
      </c>
      <c r="C35" s="19">
        <f>C38+C36</f>
        <v>1220884</v>
      </c>
    </row>
    <row r="36" spans="1:3" x14ac:dyDescent="0.25">
      <c r="A36" s="17" t="s">
        <v>60</v>
      </c>
      <c r="B36" s="40" t="s">
        <v>8</v>
      </c>
      <c r="C36" s="40">
        <v>573430</v>
      </c>
    </row>
    <row r="37" spans="1:3" x14ac:dyDescent="0.25">
      <c r="A37" s="17" t="s">
        <v>61</v>
      </c>
      <c r="B37" s="40" t="s">
        <v>8</v>
      </c>
      <c r="C37" s="54" t="s">
        <v>8</v>
      </c>
    </row>
    <row r="38" spans="1:3" x14ac:dyDescent="0.25">
      <c r="A38" s="17" t="s">
        <v>62</v>
      </c>
      <c r="B38" s="40">
        <v>41582</v>
      </c>
      <c r="C38" s="40">
        <v>647454</v>
      </c>
    </row>
    <row r="39" spans="1:3" x14ac:dyDescent="0.25">
      <c r="A39" s="14" t="s">
        <v>55</v>
      </c>
      <c r="B39" s="39">
        <f>SUM(B40:B43)</f>
        <v>220289</v>
      </c>
      <c r="C39" s="19">
        <f>SUM(C40:C43)</f>
        <v>1231836</v>
      </c>
    </row>
    <row r="40" spans="1:3" x14ac:dyDescent="0.25">
      <c r="A40" s="17" t="s">
        <v>63</v>
      </c>
      <c r="B40" s="40">
        <v>5379</v>
      </c>
      <c r="C40" s="40">
        <v>741698</v>
      </c>
    </row>
    <row r="41" spans="1:3" x14ac:dyDescent="0.25">
      <c r="A41" s="17" t="s">
        <v>81</v>
      </c>
      <c r="B41" s="40">
        <v>55366</v>
      </c>
      <c r="C41" s="40">
        <v>46432</v>
      </c>
    </row>
    <row r="42" spans="1:3" x14ac:dyDescent="0.25">
      <c r="A42" s="17" t="s">
        <v>86</v>
      </c>
      <c r="B42" s="40">
        <f>108102+682</f>
        <v>108784</v>
      </c>
      <c r="C42" s="40">
        <v>427706</v>
      </c>
    </row>
    <row r="43" spans="1:3" x14ac:dyDescent="0.25">
      <c r="A43" s="17" t="s">
        <v>89</v>
      </c>
      <c r="B43" s="40">
        <v>50760</v>
      </c>
      <c r="C43" s="40">
        <v>16000</v>
      </c>
    </row>
    <row r="44" spans="1:3" x14ac:dyDescent="0.25">
      <c r="A44" s="14" t="s">
        <v>64</v>
      </c>
      <c r="B44" s="39">
        <f>B35-B39</f>
        <v>-178707</v>
      </c>
      <c r="C44" s="19">
        <f>C35-C39</f>
        <v>-10952</v>
      </c>
    </row>
    <row r="45" spans="1:3" x14ac:dyDescent="0.25">
      <c r="A45" s="14" t="s">
        <v>65</v>
      </c>
      <c r="B45" s="39">
        <f>B21+B33+B44</f>
        <v>34400</v>
      </c>
      <c r="C45" s="19">
        <f>C21+C33+C44</f>
        <v>-995</v>
      </c>
    </row>
    <row r="46" spans="1:3" x14ac:dyDescent="0.25">
      <c r="A46" s="29" t="s">
        <v>66</v>
      </c>
      <c r="B46" s="43">
        <v>-2</v>
      </c>
      <c r="C46" s="43">
        <v>935</v>
      </c>
    </row>
    <row r="47" spans="1:3" x14ac:dyDescent="0.25">
      <c r="A47" s="14" t="s">
        <v>67</v>
      </c>
      <c r="B47" s="39">
        <v>25092</v>
      </c>
      <c r="C47" s="19">
        <v>130</v>
      </c>
    </row>
    <row r="48" spans="1:3" x14ac:dyDescent="0.25">
      <c r="A48" s="14" t="s">
        <v>68</v>
      </c>
      <c r="B48" s="39">
        <f>B45+B46+B47</f>
        <v>59490</v>
      </c>
      <c r="C48" s="19">
        <f>C45+C46+C47</f>
        <v>70</v>
      </c>
    </row>
    <row r="49" spans="1:1" x14ac:dyDescent="0.25">
      <c r="A49" s="12"/>
    </row>
    <row r="50" spans="1:1" ht="4.9000000000000004" customHeight="1" x14ac:dyDescent="0.25">
      <c r="A50" s="11"/>
    </row>
    <row r="51" spans="1:1" x14ac:dyDescent="0.25">
      <c r="A51" s="9" t="s">
        <v>77</v>
      </c>
    </row>
    <row r="52" spans="1:1" ht="4.1500000000000004" customHeight="1" x14ac:dyDescent="0.25">
      <c r="A52" s="9"/>
    </row>
    <row r="53" spans="1:1" x14ac:dyDescent="0.25">
      <c r="A53" s="10" t="s">
        <v>74</v>
      </c>
    </row>
    <row r="54" spans="1:1" x14ac:dyDescent="0.25">
      <c r="A54" s="3"/>
    </row>
    <row r="55" spans="1:1" x14ac:dyDescent="0.25">
      <c r="A55" s="3" t="s">
        <v>32</v>
      </c>
    </row>
    <row r="56" spans="1:1" x14ac:dyDescent="0.25">
      <c r="A56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workbookViewId="0">
      <selection activeCell="C16" sqref="C16"/>
    </sheetView>
  </sheetViews>
  <sheetFormatPr defaultRowHeight="15" x14ac:dyDescent="0.25"/>
  <cols>
    <col min="1" max="1" width="47.140625" customWidth="1"/>
    <col min="2" max="4" width="18" customWidth="1"/>
  </cols>
  <sheetData>
    <row r="1" spans="1:5" x14ac:dyDescent="0.25">
      <c r="A1" s="56" t="s">
        <v>70</v>
      </c>
      <c r="B1" s="57"/>
      <c r="C1" s="57"/>
      <c r="D1" s="57"/>
    </row>
    <row r="3" spans="1:5" x14ac:dyDescent="0.25">
      <c r="A3" s="55" t="s">
        <v>85</v>
      </c>
      <c r="B3" s="55"/>
      <c r="C3" s="55"/>
      <c r="D3" s="55"/>
    </row>
    <row r="4" spans="1:5" x14ac:dyDescent="0.25">
      <c r="A4" s="56" t="s">
        <v>104</v>
      </c>
      <c r="B4" s="56"/>
      <c r="C4" s="56"/>
      <c r="D4" s="56"/>
    </row>
    <row r="5" spans="1:5" x14ac:dyDescent="0.25">
      <c r="A5" s="1"/>
    </row>
    <row r="6" spans="1:5" x14ac:dyDescent="0.25">
      <c r="A6" s="5"/>
      <c r="D6" s="28" t="s">
        <v>0</v>
      </c>
    </row>
    <row r="7" spans="1:5" s="20" customFormat="1" ht="28.5" x14ac:dyDescent="0.25">
      <c r="A7" s="37"/>
      <c r="B7" s="38" t="s">
        <v>18</v>
      </c>
      <c r="C7" s="38" t="s">
        <v>33</v>
      </c>
      <c r="D7" s="38" t="s">
        <v>20</v>
      </c>
      <c r="E7" s="30"/>
    </row>
    <row r="8" spans="1:5" x14ac:dyDescent="0.25">
      <c r="A8" s="31" t="s">
        <v>97</v>
      </c>
      <c r="B8" s="34">
        <v>200000</v>
      </c>
      <c r="C8" s="34">
        <v>52858</v>
      </c>
      <c r="D8" s="34">
        <f>B8+C8</f>
        <v>252858</v>
      </c>
      <c r="E8" s="6"/>
    </row>
    <row r="9" spans="1:5" x14ac:dyDescent="0.25">
      <c r="A9" s="32" t="s">
        <v>34</v>
      </c>
      <c r="B9" s="33" t="s">
        <v>8</v>
      </c>
      <c r="C9" s="33" t="s">
        <v>8</v>
      </c>
      <c r="D9" s="33" t="str">
        <f>B9</f>
        <v>-</v>
      </c>
      <c r="E9" s="6"/>
    </row>
    <row r="10" spans="1:5" x14ac:dyDescent="0.25">
      <c r="A10" s="32" t="s">
        <v>35</v>
      </c>
      <c r="B10" s="33" t="s">
        <v>8</v>
      </c>
      <c r="C10" s="33">
        <v>4538</v>
      </c>
      <c r="D10" s="34">
        <f>C10</f>
        <v>4538</v>
      </c>
      <c r="E10" s="6"/>
    </row>
    <row r="11" spans="1:5" x14ac:dyDescent="0.25">
      <c r="A11" s="32" t="s">
        <v>95</v>
      </c>
      <c r="B11" s="33"/>
      <c r="C11" s="33">
        <v>-50700</v>
      </c>
      <c r="D11" s="34">
        <f>C11</f>
        <v>-50700</v>
      </c>
      <c r="E11" s="6"/>
    </row>
    <row r="12" spans="1:5" ht="28.5" x14ac:dyDescent="0.25">
      <c r="A12" s="31" t="s">
        <v>105</v>
      </c>
      <c r="B12" s="34">
        <f>SUM(B8:B10)</f>
        <v>200000</v>
      </c>
      <c r="C12" s="34">
        <f>C8+C10+C11</f>
        <v>6696</v>
      </c>
      <c r="D12" s="34">
        <f>D8+D10+D11</f>
        <v>206696</v>
      </c>
      <c r="E12" s="6"/>
    </row>
    <row r="13" spans="1:5" ht="9.6" customHeight="1" x14ac:dyDescent="0.25">
      <c r="A13" s="35"/>
      <c r="B13" s="36"/>
      <c r="C13" s="36"/>
      <c r="D13" s="36"/>
      <c r="E13" s="6"/>
    </row>
    <row r="14" spans="1:5" ht="16.149999999999999" customHeight="1" x14ac:dyDescent="0.25">
      <c r="A14" s="31" t="s">
        <v>98</v>
      </c>
      <c r="B14" s="34">
        <v>200000</v>
      </c>
      <c r="C14" s="34">
        <v>52918</v>
      </c>
      <c r="D14" s="34">
        <f>B14+C14</f>
        <v>252918</v>
      </c>
      <c r="E14" s="6"/>
    </row>
    <row r="15" spans="1:5" x14ac:dyDescent="0.25">
      <c r="A15" s="32" t="s">
        <v>36</v>
      </c>
      <c r="B15" s="33" t="s">
        <v>8</v>
      </c>
      <c r="C15" s="33" t="s">
        <v>8</v>
      </c>
      <c r="D15" s="34" t="s">
        <v>8</v>
      </c>
      <c r="E15" s="6"/>
    </row>
    <row r="16" spans="1:5" ht="30" x14ac:dyDescent="0.25">
      <c r="A16" s="32" t="s">
        <v>37</v>
      </c>
      <c r="B16" s="33" t="s">
        <v>8</v>
      </c>
      <c r="C16" s="33">
        <v>36870</v>
      </c>
      <c r="D16" s="34">
        <f>C16</f>
        <v>36870</v>
      </c>
      <c r="E16" s="6"/>
    </row>
    <row r="17" spans="1:5" x14ac:dyDescent="0.25">
      <c r="A17" s="32" t="s">
        <v>95</v>
      </c>
      <c r="B17" s="33"/>
      <c r="C17" s="33">
        <v>-50760</v>
      </c>
      <c r="D17" s="34">
        <f>C17</f>
        <v>-50760</v>
      </c>
      <c r="E17" s="6"/>
    </row>
    <row r="18" spans="1:5" ht="28.5" x14ac:dyDescent="0.25">
      <c r="A18" s="31" t="s">
        <v>106</v>
      </c>
      <c r="B18" s="34">
        <f>B14</f>
        <v>200000</v>
      </c>
      <c r="C18" s="34">
        <f>C14+C16+C17</f>
        <v>39028</v>
      </c>
      <c r="D18" s="34">
        <f>D14+D16+D17</f>
        <v>239028</v>
      </c>
      <c r="E18" s="6"/>
    </row>
    <row r="20" spans="1:5" ht="28.15" customHeight="1" x14ac:dyDescent="0.25">
      <c r="A20" s="9" t="s">
        <v>78</v>
      </c>
    </row>
    <row r="21" spans="1:5" ht="4.9000000000000004" customHeight="1" x14ac:dyDescent="0.25">
      <c r="A21" s="9"/>
    </row>
    <row r="22" spans="1:5" x14ac:dyDescent="0.25">
      <c r="A22" s="10" t="s">
        <v>38</v>
      </c>
    </row>
    <row r="23" spans="1:5" x14ac:dyDescent="0.25">
      <c r="A23" s="9"/>
    </row>
    <row r="24" spans="1:5" x14ac:dyDescent="0.25">
      <c r="A24" s="3" t="s">
        <v>32</v>
      </c>
    </row>
    <row r="25" spans="1:5" x14ac:dyDescent="0.25">
      <c r="A25" s="3"/>
    </row>
    <row r="26" spans="1:5" x14ac:dyDescent="0.25">
      <c r="A26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CREDIT-TIME</cp:lastModifiedBy>
  <cp:lastPrinted>2025-08-12T10:19:19Z</cp:lastPrinted>
  <dcterms:created xsi:type="dcterms:W3CDTF">2021-11-07T12:29:42Z</dcterms:created>
  <dcterms:modified xsi:type="dcterms:W3CDTF">2025-08-12T10:55:35Z</dcterms:modified>
</cp:coreProperties>
</file>