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1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C46" i="3" l="1"/>
  <c r="B46" i="3"/>
  <c r="C40" i="3"/>
  <c r="C53" i="3" s="1"/>
  <c r="B40" i="3"/>
  <c r="B53" i="3" s="1"/>
  <c r="C35" i="3"/>
  <c r="C38" i="3" s="1"/>
  <c r="B35" i="3"/>
  <c r="B38" i="3" s="1"/>
  <c r="C19" i="3"/>
  <c r="C30" i="3" s="1"/>
  <c r="B19" i="3"/>
  <c r="B30" i="3" s="1"/>
  <c r="C8" i="3"/>
  <c r="B8" i="3"/>
  <c r="B54" i="3" l="1"/>
  <c r="C54" i="3"/>
  <c r="D14" i="4"/>
  <c r="C14" i="4"/>
  <c r="D12" i="4"/>
  <c r="B14" i="4"/>
  <c r="D11" i="4"/>
  <c r="D10" i="4"/>
  <c r="C10" i="4"/>
  <c r="D8" i="4"/>
  <c r="C8" i="4"/>
  <c r="C13" i="4"/>
  <c r="D13" i="4" s="1"/>
  <c r="C21" i="2"/>
  <c r="B10" i="2"/>
  <c r="B12" i="2" s="1"/>
  <c r="B13" i="2" s="1"/>
  <c r="B15" i="2" s="1"/>
  <c r="B9" i="2"/>
  <c r="D11" i="2"/>
  <c r="D14" i="2" s="1"/>
  <c r="D16" i="2" s="1"/>
  <c r="D25" i="2" s="1"/>
  <c r="D26" i="2" s="1"/>
  <c r="C11" i="2"/>
  <c r="C14" i="2" s="1"/>
  <c r="C16" i="2" s="1"/>
  <c r="C25" i="2" s="1"/>
  <c r="C26" i="2" s="1"/>
  <c r="B8" i="2"/>
  <c r="D28" i="1" l="1"/>
  <c r="C28" i="1"/>
  <c r="B26" i="1"/>
  <c r="B8" i="1"/>
  <c r="B9" i="1" s="1"/>
  <c r="B10" i="1" s="1"/>
  <c r="B11" i="1" s="1"/>
  <c r="B13" i="1" s="1"/>
  <c r="B14" i="1" s="1"/>
  <c r="B18" i="1" s="1"/>
  <c r="B19" i="1" s="1"/>
  <c r="B20" i="1" s="1"/>
  <c r="B21" i="1" s="1"/>
  <c r="C15" i="1"/>
  <c r="C23" i="1" l="1"/>
  <c r="C29" i="1" s="1"/>
  <c r="D15" i="1"/>
  <c r="D23" i="1"/>
  <c r="D29" i="1" s="1"/>
</calcChain>
</file>

<file path=xl/sharedStrings.xml><?xml version="1.0" encoding="utf-8"?>
<sst xmlns="http://schemas.openxmlformats.org/spreadsheetml/2006/main" count="147" uniqueCount="119">
  <si>
    <t xml:space="preserve">ОТЧЕТ О ФИНАНСОВОМ ПОЛОЖЕНИИ </t>
  </si>
  <si>
    <t>в тысячах тенге</t>
  </si>
  <si>
    <t>Примечание</t>
  </si>
  <si>
    <t>АКТИВЫ</t>
  </si>
  <si>
    <t>Денежные средства</t>
  </si>
  <si>
    <t>Вклады размещенные</t>
  </si>
  <si>
    <t>Займы выданные</t>
  </si>
  <si>
    <t>Прочая дебиторская задолженность</t>
  </si>
  <si>
    <t>Прочие текущие активы</t>
  </si>
  <si>
    <t>Переплата по подоходному налогу</t>
  </si>
  <si>
    <t>Основные средства и нематериальные активы</t>
  </si>
  <si>
    <t>Отложенные налоговые активы</t>
  </si>
  <si>
    <t>Итого активы</t>
  </si>
  <si>
    <t>ОБЯЗАТЕЛЬСТВА</t>
  </si>
  <si>
    <t>Займы полученные</t>
  </si>
  <si>
    <t>Краткосрочная  кредиторская  задолженность</t>
  </si>
  <si>
    <t>Оценочные обязательства</t>
  </si>
  <si>
    <t>Прочие текущие обязательства</t>
  </si>
  <si>
    <t>Задолженность по выпущенным облигациям</t>
  </si>
  <si>
    <t>Итого обязательства</t>
  </si>
  <si>
    <t>КАПИТАЛ</t>
  </si>
  <si>
    <t>Уставный капитал</t>
  </si>
  <si>
    <t>Нераспределенная прибыль (непокрытый убыток)</t>
  </si>
  <si>
    <t>Итого капитал</t>
  </si>
  <si>
    <t>Всего капитал и обязательства</t>
  </si>
  <si>
    <t>ОТЧЕТ О ПРИБЫЛИ ИЛИ УБЫТКЕ И ПРОЧЕМ СОВОКУПНОМ ДОХОДЕ</t>
  </si>
  <si>
    <t>закончившихся</t>
  </si>
  <si>
    <t>Процентные доходы</t>
  </si>
  <si>
    <t>Расходы по реализации услуг</t>
  </si>
  <si>
    <t>Процентные расходы</t>
  </si>
  <si>
    <t>Итого операцонная прибыль</t>
  </si>
  <si>
    <t>Административные расходы</t>
  </si>
  <si>
    <t>Прочие доходы/(расходы)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</si>
  <si>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</si>
  <si>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</si>
  <si>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</si>
  <si>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Прочий совокупный доход</t>
  </si>
  <si>
    <t>Прочий совокупный доход, подлежащий реклассификации в составе прибыли или убытка в последующих периодах:</t>
  </si>
  <si>
    <t>Нереализованные доходы/(расходы) по операциям с инвестиционными ценными бумагами, имеющимися в наличии для продажи</t>
  </si>
  <si>
    <t>Реализованные доходы/(расходы) по операциям с инвестиционными ценными бумагами, имеющимися в наличии для продажи, переклассифицированные в отчет о прибылях и убытках</t>
  </si>
  <si>
    <t>Чистый прочий совокупный доход/(убыток), подлежащий реклассификации в  состав прибыли или убытка в последующих периодах</t>
  </si>
  <si>
    <t>Прочий совокупный доход, не подлежащий реклассификации в составе прибыли или убытка в последующих периодах:</t>
  </si>
  <si>
    <t>Переоценка основных средств</t>
  </si>
  <si>
    <t>Чистый прочий совокупный доход/(убыток), не подлежащий реклассификации в  состав прибыли или убытка в последующих периодах</t>
  </si>
  <si>
    <t>Прочий совокупный доход/(убыток) за год</t>
  </si>
  <si>
    <t>Итого совокупная прибыль/(убыток) за год</t>
  </si>
  <si>
    <t>ОТЧЕТ О ДВИЖЕНИИ ДЕНЕЖНЫХ СРЕДСТВ (прямой метод)</t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</si>
  <si>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</si>
  <si>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</si>
  <si>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погашение основного долга по выданным займам</t>
  </si>
  <si>
    <t xml:space="preserve">    вознаграждения по выданным займам</t>
  </si>
  <si>
    <t xml:space="preserve">    пени (неустойки) по выданным займам </t>
  </si>
  <si>
    <t xml:space="preserve">    возмещение госпошлины</t>
  </si>
  <si>
    <t xml:space="preserve">    авансы полученные по выданным займам </t>
  </si>
  <si>
    <t xml:space="preserve">    поступление по договорам уступки прав требования</t>
  </si>
  <si>
    <t xml:space="preserve">    вознаграждение по депозиту</t>
  </si>
  <si>
    <t xml:space="preserve">    возврат займа от сотрудников</t>
  </si>
  <si>
    <t xml:space="preserve">    поступления от прочих займов</t>
  </si>
  <si>
    <t xml:space="preserve">    прочие поступления</t>
  </si>
  <si>
    <t>2.Выбытие денежных средств, всего, в том числе:</t>
  </si>
  <si>
    <t xml:space="preserve">    займы, выданные третьим лицам</t>
  </si>
  <si>
    <t xml:space="preserve">    выплаты по договорам устпуки прав требования</t>
  </si>
  <si>
    <t xml:space="preserve">    платежи поставщикам за товары и услуги</t>
  </si>
  <si>
    <t xml:space="preserve">    выплаты по заработной плате</t>
  </si>
  <si>
    <t xml:space="preserve">    выплата вознаграждений по займам</t>
  </si>
  <si>
    <t xml:space="preserve">    корпоративный подоходный налог</t>
  </si>
  <si>
    <t xml:space="preserve">    налоги и прочие платежи в бюджет</t>
  </si>
  <si>
    <t xml:space="preserve">    займы, выданные сотрудникам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</si>
  <si>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</si>
  <si>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</si>
  <si>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</si>
  <si>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</si>
  <si>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частичное изъятие с депозита</t>
  </si>
  <si>
    <t>2.Выбытие денежных средств, всего</t>
  </si>
  <si>
    <t xml:space="preserve">приобретение основных средств </t>
  </si>
  <si>
    <t>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</si>
  <si>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</si>
  <si>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</si>
  <si>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>получение займов</t>
  </si>
  <si>
    <t>размещение выпущенных облигаций</t>
  </si>
  <si>
    <t xml:space="preserve">погашение займов </t>
  </si>
  <si>
    <t>выкуп размещенных облигаций</t>
  </si>
  <si>
    <t>выплата вознаграждений по облигациям</t>
  </si>
  <si>
    <t>выплата дивидендов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</si>
  <si>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</si>
  <si>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</si>
  <si>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</si>
  <si>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</si>
  <si>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</si>
  <si>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ОТЧЕТ ОБ ИЗМЕНЕНИЯХ В КАПИТАЛЕ</t>
  </si>
  <si>
    <t>Сальдо на 01.01.2021 года (аудировано)</t>
  </si>
  <si>
    <t>Выплата дивидендов</t>
  </si>
  <si>
    <t>Сальдо на 01.01.2022 года (аудировано)</t>
  </si>
  <si>
    <t>Главный бухгалтер</t>
  </si>
  <si>
    <t>Алтынбекова А.Б.</t>
  </si>
  <si>
    <t>ТОО МФО "R-FINANCE"</t>
  </si>
  <si>
    <t>Финансовый директор</t>
  </si>
  <si>
    <t>Жазыкбеков Б.Б.</t>
  </si>
  <si>
    <t>по состоянию на 30 июня 2022 года</t>
  </si>
  <si>
    <t>30 июня 2022 года</t>
  </si>
  <si>
    <t>за 6 месяцев 2022 года</t>
  </si>
  <si>
    <t>30 июня 2022</t>
  </si>
  <si>
    <t>30 июня 2021</t>
  </si>
  <si>
    <t xml:space="preserve">    прочие займы</t>
  </si>
  <si>
    <t>реализация основных средств</t>
  </si>
  <si>
    <t>взнос в уставный капитал</t>
  </si>
  <si>
    <t>получение финансовой помощи</t>
  </si>
  <si>
    <t>прочее поступление</t>
  </si>
  <si>
    <t>погашение финансовой помощи</t>
  </si>
  <si>
    <t>возврат уставного капитала</t>
  </si>
  <si>
    <t>Прибыль (убыток) за 6 месяцев</t>
  </si>
  <si>
    <t>Сальдо на 30 июня 2021 года</t>
  </si>
  <si>
    <t>Сальдо на 30 июня 2022 года</t>
  </si>
  <si>
    <t>за период, закончившийся 30 июня 2022 года</t>
  </si>
  <si>
    <t>За 6 месяцев,</t>
  </si>
  <si>
    <t>30.06.2022 года</t>
  </si>
  <si>
    <t>30.06.2021 года</t>
  </si>
  <si>
    <t>Пополнение уставного капитала</t>
  </si>
  <si>
    <t>31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</si>
</sst>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(* #,##0_);_(* \(#,##0\);_(* &quot;-&quot;??_);_(@_)"/>
    <numFmt numFmtId="165" formatCode="#,##0_);\(#,##0\);\-_);@_)"/>
    <numFmt numFmtId="166" formatCode="_(* #,##0_);_(* \(#,##0\);_(* &quot;-&quot;_);_(@_)"/>
    <numFmt numFmtId="167" formatCode="_-* #,##0_р_._-;\-* #,##0_р_._-;_-* &quot;-&quot;??_р_._-;_-@_-"/>
    <numFmt numFmtId="168" formatCode="_(* #,##0.00_);_(* \(#,##0.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43" fontId="4" fillId="0" borderId="0" xfId="1" applyFont="1"/>
    <xf numFmtId="164" fontId="4" fillId="0" borderId="0" xfId="0" applyNumberFormat="1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horizontal="right" wrapText="1"/>
    </xf>
    <xf numFmtId="167" fontId="7" fillId="0" borderId="0" xfId="1" applyNumberFormat="1" applyFont="1" applyFill="1" applyBorder="1" applyAlignment="1">
      <alignment horizontal="right" wrapText="1"/>
    </xf>
    <xf numFmtId="3" fontId="5" fillId="0" borderId="0" xfId="0" applyNumberFormat="1" applyFont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Border="1" applyAlignment="1">
      <alignment vertical="center"/>
    </xf>
    <xf numFmtId="16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6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66" fontId="7" fillId="0" borderId="0" xfId="0" applyNumberFormat="1" applyFont="1" applyFill="1" applyAlignment="1">
      <alignment horizontal="right" vertical="center"/>
    </xf>
    <xf numFmtId="166" fontId="9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 wrapText="1"/>
    </xf>
    <xf numFmtId="166" fontId="6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166" fontId="6" fillId="0" borderId="0" xfId="0" applyNumberFormat="1" applyFont="1" applyFill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2" fillId="0" borderId="0" xfId="0" applyFont="1"/>
    <xf numFmtId="0" fontId="16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3">
    <cellStyle name="Обычный" xfId="0" builtinId="0"/>
    <cellStyle name="Обычный_ОДДС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SE%20&#1086;&#1090;&#1095;&#1077;&#1090;%201&#1087;&#1086;&#1083;&#1091;&#1075;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2q"/>
      <sheetName val="ОСВ21"/>
      <sheetName val="ОСВ"/>
      <sheetName val="ОСВвал"/>
      <sheetName val="АС1"/>
      <sheetName val="АС"/>
      <sheetName val="ОФП"/>
      <sheetName val="ОПиУ"/>
      <sheetName val="ОИК"/>
      <sheetName val="ОДДС1"/>
      <sheetName val="ОДДС"/>
      <sheetName val="АК"/>
      <sheetName val="ПС"/>
      <sheetName val="прим к ф.2"/>
      <sheetName val="р22"/>
      <sheetName val="р21"/>
      <sheetName val="риски"/>
      <sheetName val="ан погаш"/>
      <sheetName val="св.ст."/>
      <sheetName val="контр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B26">
            <v>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I10" sqref="I10"/>
    </sheetView>
  </sheetViews>
  <sheetFormatPr defaultColWidth="9.08984375" defaultRowHeight="14" x14ac:dyDescent="0.3"/>
  <cols>
    <col min="1" max="1" width="42" style="2" customWidth="1"/>
    <col min="2" max="2" width="13.08984375" style="2" customWidth="1"/>
    <col min="3" max="3" width="12.6328125" style="3" bestFit="1" customWidth="1"/>
    <col min="4" max="4" width="12.6328125" style="3" customWidth="1"/>
    <col min="5" max="5" width="9.54296875" style="2" bestFit="1" customWidth="1"/>
    <col min="6" max="6" width="14.6328125" style="2" bestFit="1" customWidth="1"/>
    <col min="7" max="16384" width="9.08984375" style="2"/>
  </cols>
  <sheetData>
    <row r="1" spans="1:6" x14ac:dyDescent="0.3">
      <c r="A1" s="2" t="s">
        <v>95</v>
      </c>
    </row>
    <row r="2" spans="1:6" x14ac:dyDescent="0.3">
      <c r="A2" s="1" t="s">
        <v>0</v>
      </c>
    </row>
    <row r="3" spans="1:6" x14ac:dyDescent="0.3">
      <c r="A3" s="1" t="s">
        <v>98</v>
      </c>
    </row>
    <row r="5" spans="1:6" ht="26" x14ac:dyDescent="0.3">
      <c r="A5" s="4" t="s">
        <v>1</v>
      </c>
      <c r="B5" s="5" t="s">
        <v>2</v>
      </c>
      <c r="C5" s="6" t="s">
        <v>99</v>
      </c>
      <c r="D5" s="6" t="s">
        <v>118</v>
      </c>
    </row>
    <row r="6" spans="1:6" x14ac:dyDescent="0.3">
      <c r="A6" s="7" t="s">
        <v>3</v>
      </c>
      <c r="B6" s="8"/>
      <c r="C6" s="9"/>
      <c r="D6" s="9"/>
    </row>
    <row r="7" spans="1:6" x14ac:dyDescent="0.3">
      <c r="A7" s="10" t="s">
        <v>4</v>
      </c>
      <c r="B7" s="11">
        <v>4</v>
      </c>
      <c r="C7" s="12">
        <v>603865</v>
      </c>
      <c r="D7" s="12">
        <v>491494</v>
      </c>
      <c r="F7" s="13"/>
    </row>
    <row r="8" spans="1:6" x14ac:dyDescent="0.3">
      <c r="A8" s="10" t="s">
        <v>5</v>
      </c>
      <c r="B8" s="11">
        <f>B7+1</f>
        <v>5</v>
      </c>
      <c r="C8" s="12">
        <v>15153</v>
      </c>
      <c r="D8" s="12">
        <v>197912</v>
      </c>
      <c r="E8" s="14"/>
      <c r="F8" s="13"/>
    </row>
    <row r="9" spans="1:6" x14ac:dyDescent="0.3">
      <c r="A9" s="10" t="s">
        <v>6</v>
      </c>
      <c r="B9" s="11">
        <f t="shared" ref="B9:B14" si="0">B8+1</f>
        <v>6</v>
      </c>
      <c r="C9" s="12">
        <v>7137066</v>
      </c>
      <c r="D9" s="12">
        <v>5273251</v>
      </c>
      <c r="F9" s="13"/>
    </row>
    <row r="10" spans="1:6" x14ac:dyDescent="0.3">
      <c r="A10" s="10" t="s">
        <v>7</v>
      </c>
      <c r="B10" s="11">
        <f t="shared" si="0"/>
        <v>7</v>
      </c>
      <c r="C10" s="12">
        <v>5386</v>
      </c>
      <c r="D10" s="12">
        <v>3000234</v>
      </c>
      <c r="F10" s="13"/>
    </row>
    <row r="11" spans="1:6" x14ac:dyDescent="0.3">
      <c r="A11" s="10" t="s">
        <v>8</v>
      </c>
      <c r="B11" s="11">
        <f t="shared" si="0"/>
        <v>8</v>
      </c>
      <c r="C11" s="12">
        <v>21469</v>
      </c>
      <c r="D11" s="12">
        <v>15192</v>
      </c>
      <c r="F11" s="13"/>
    </row>
    <row r="12" spans="1:6" x14ac:dyDescent="0.3">
      <c r="A12" s="10" t="s">
        <v>9</v>
      </c>
      <c r="B12" s="11"/>
      <c r="C12" s="12">
        <v>172</v>
      </c>
      <c r="D12" s="12">
        <v>9592</v>
      </c>
      <c r="F12" s="13"/>
    </row>
    <row r="13" spans="1:6" x14ac:dyDescent="0.3">
      <c r="A13" s="15" t="s">
        <v>10</v>
      </c>
      <c r="B13" s="11">
        <f>B11+1</f>
        <v>9</v>
      </c>
      <c r="C13" s="12">
        <v>42517</v>
      </c>
      <c r="D13" s="12">
        <v>34441</v>
      </c>
      <c r="F13" s="13"/>
    </row>
    <row r="14" spans="1:6" x14ac:dyDescent="0.3">
      <c r="A14" s="16" t="s">
        <v>11</v>
      </c>
      <c r="B14" s="11">
        <f t="shared" si="0"/>
        <v>10</v>
      </c>
      <c r="C14" s="12">
        <v>39902</v>
      </c>
      <c r="D14" s="12">
        <v>42328</v>
      </c>
      <c r="F14" s="13"/>
    </row>
    <row r="15" spans="1:6" x14ac:dyDescent="0.3">
      <c r="A15" s="17" t="s">
        <v>12</v>
      </c>
      <c r="B15" s="18"/>
      <c r="C15" s="19">
        <f>SUM(C7:C14)</f>
        <v>7865530</v>
      </c>
      <c r="D15" s="19">
        <f>SUM(D7:D14)</f>
        <v>9064444</v>
      </c>
      <c r="F15" s="13"/>
    </row>
    <row r="16" spans="1:6" x14ac:dyDescent="0.3">
      <c r="A16" s="17"/>
      <c r="B16" s="18"/>
      <c r="C16" s="19"/>
      <c r="D16" s="19"/>
      <c r="F16" s="13"/>
    </row>
    <row r="17" spans="1:6" x14ac:dyDescent="0.3">
      <c r="A17" s="17" t="s">
        <v>13</v>
      </c>
      <c r="B17" s="18"/>
      <c r="C17" s="12"/>
      <c r="D17" s="12"/>
      <c r="F17" s="13"/>
    </row>
    <row r="18" spans="1:6" x14ac:dyDescent="0.3">
      <c r="A18" s="16" t="s">
        <v>14</v>
      </c>
      <c r="B18" s="11">
        <f>B14+1</f>
        <v>11</v>
      </c>
      <c r="C18" s="12">
        <v>2005157</v>
      </c>
      <c r="D18" s="12">
        <v>1946670</v>
      </c>
      <c r="F18" s="13"/>
    </row>
    <row r="19" spans="1:6" x14ac:dyDescent="0.3">
      <c r="A19" s="16" t="s">
        <v>15</v>
      </c>
      <c r="B19" s="11">
        <f>B18+1</f>
        <v>12</v>
      </c>
      <c r="C19" s="12">
        <v>33771</v>
      </c>
      <c r="D19" s="12">
        <v>3551030</v>
      </c>
      <c r="F19" s="13"/>
    </row>
    <row r="20" spans="1:6" x14ac:dyDescent="0.3">
      <c r="A20" s="16" t="s">
        <v>16</v>
      </c>
      <c r="B20" s="11">
        <f>B19+1</f>
        <v>13</v>
      </c>
      <c r="C20" s="12">
        <v>17514</v>
      </c>
      <c r="D20" s="12">
        <v>16479</v>
      </c>
      <c r="F20" s="13"/>
    </row>
    <row r="21" spans="1:6" x14ac:dyDescent="0.3">
      <c r="A21" s="16" t="s">
        <v>17</v>
      </c>
      <c r="B21" s="11">
        <f>B20+1</f>
        <v>14</v>
      </c>
      <c r="C21" s="12">
        <v>55793</v>
      </c>
      <c r="D21" s="12">
        <v>21641</v>
      </c>
      <c r="E21" s="20"/>
      <c r="F21" s="13"/>
    </row>
    <row r="22" spans="1:6" x14ac:dyDescent="0.3">
      <c r="A22" s="16" t="s">
        <v>18</v>
      </c>
      <c r="B22" s="11">
        <v>15</v>
      </c>
      <c r="C22" s="12">
        <v>2920121</v>
      </c>
      <c r="D22" s="12">
        <v>2046890</v>
      </c>
      <c r="E22" s="20"/>
      <c r="F22" s="13"/>
    </row>
    <row r="23" spans="1:6" x14ac:dyDescent="0.3">
      <c r="A23" s="17" t="s">
        <v>19</v>
      </c>
      <c r="B23" s="11"/>
      <c r="C23" s="19">
        <f>SUM(C18:C22)</f>
        <v>5032356</v>
      </c>
      <c r="D23" s="19">
        <f>SUM(D18:D22)</f>
        <v>7582710</v>
      </c>
      <c r="F23" s="13"/>
    </row>
    <row r="24" spans="1:6" x14ac:dyDescent="0.3">
      <c r="A24" s="17"/>
      <c r="B24" s="18"/>
      <c r="C24" s="19"/>
      <c r="D24" s="19"/>
      <c r="F24" s="13"/>
    </row>
    <row r="25" spans="1:6" x14ac:dyDescent="0.3">
      <c r="A25" s="17" t="s">
        <v>20</v>
      </c>
      <c r="B25" s="11"/>
      <c r="C25" s="12"/>
      <c r="D25" s="12"/>
      <c r="F25" s="13"/>
    </row>
    <row r="26" spans="1:6" x14ac:dyDescent="0.3">
      <c r="A26" s="16" t="s">
        <v>21</v>
      </c>
      <c r="B26" s="11">
        <f>B22+1</f>
        <v>16</v>
      </c>
      <c r="C26" s="12">
        <v>1391223</v>
      </c>
      <c r="D26" s="12">
        <v>500006</v>
      </c>
      <c r="F26" s="13"/>
    </row>
    <row r="27" spans="1:6" x14ac:dyDescent="0.3">
      <c r="A27" s="16" t="s">
        <v>22</v>
      </c>
      <c r="B27" s="11"/>
      <c r="C27" s="12">
        <v>1441951</v>
      </c>
      <c r="D27" s="12">
        <v>981728</v>
      </c>
      <c r="E27" s="14"/>
      <c r="F27" s="13"/>
    </row>
    <row r="28" spans="1:6" x14ac:dyDescent="0.3">
      <c r="A28" s="17" t="s">
        <v>23</v>
      </c>
      <c r="B28" s="18"/>
      <c r="C28" s="19">
        <f>SUM(C26:C27)</f>
        <v>2833174</v>
      </c>
      <c r="D28" s="19">
        <f>SUM(D26:D27)</f>
        <v>1481734</v>
      </c>
      <c r="F28" s="13"/>
    </row>
    <row r="29" spans="1:6" x14ac:dyDescent="0.3">
      <c r="A29" s="17" t="s">
        <v>24</v>
      </c>
      <c r="B29" s="18"/>
      <c r="C29" s="19">
        <f>C23+C28</f>
        <v>7865530</v>
      </c>
      <c r="D29" s="19">
        <f>D23+D28</f>
        <v>9064444</v>
      </c>
      <c r="F29" s="13"/>
    </row>
    <row r="31" spans="1:6" x14ac:dyDescent="0.3">
      <c r="A31" s="86"/>
      <c r="B31" s="86"/>
      <c r="C31" s="87"/>
      <c r="D31" s="87"/>
    </row>
    <row r="32" spans="1:6" x14ac:dyDescent="0.3">
      <c r="A32" s="86" t="s">
        <v>96</v>
      </c>
      <c r="B32" s="86"/>
      <c r="C32" s="87"/>
      <c r="D32" s="87" t="s">
        <v>97</v>
      </c>
    </row>
    <row r="33" spans="1:4" x14ac:dyDescent="0.3">
      <c r="A33" s="86"/>
      <c r="B33" s="86"/>
      <c r="C33" s="87"/>
      <c r="D33" s="87"/>
    </row>
    <row r="34" spans="1:4" x14ac:dyDescent="0.3">
      <c r="A34" s="86"/>
      <c r="B34" s="86"/>
      <c r="C34" s="87"/>
      <c r="D34" s="87"/>
    </row>
    <row r="35" spans="1:4" x14ac:dyDescent="0.3">
      <c r="A35" s="86" t="s">
        <v>93</v>
      </c>
      <c r="B35" s="86"/>
      <c r="C35" s="87"/>
      <c r="D35" s="87" t="s">
        <v>94</v>
      </c>
    </row>
    <row r="36" spans="1:4" x14ac:dyDescent="0.3">
      <c r="A36" s="86"/>
      <c r="B36" s="86"/>
      <c r="C36" s="87"/>
      <c r="D36" s="8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A3" sqref="A3"/>
    </sheetView>
  </sheetViews>
  <sheetFormatPr defaultColWidth="9.08984375" defaultRowHeight="13" outlineLevelRow="1" x14ac:dyDescent="0.35"/>
  <cols>
    <col min="1" max="1" width="52.90625" style="21" customWidth="1"/>
    <col min="2" max="2" width="9.08984375" style="21"/>
    <col min="3" max="3" width="15.08984375" style="21" customWidth="1"/>
    <col min="4" max="4" width="16.54296875" style="21" customWidth="1"/>
    <col min="5" max="5" width="9.08984375" style="22"/>
    <col min="6" max="6" width="9.453125" style="23" bestFit="1" customWidth="1"/>
    <col min="7" max="7" width="9.08984375" style="23"/>
    <col min="8" max="16384" width="9.08984375" style="21"/>
  </cols>
  <sheetData>
    <row r="1" spans="1:9" x14ac:dyDescent="0.35">
      <c r="A1" s="41" t="s">
        <v>95</v>
      </c>
      <c r="B1" s="41"/>
      <c r="C1" s="41"/>
      <c r="D1" s="41"/>
    </row>
    <row r="2" spans="1:9" x14ac:dyDescent="0.35">
      <c r="A2" s="89" t="s">
        <v>25</v>
      </c>
      <c r="B2" s="41"/>
      <c r="C2" s="41"/>
      <c r="D2" s="41"/>
    </row>
    <row r="3" spans="1:9" x14ac:dyDescent="0.35">
      <c r="A3" s="89" t="s">
        <v>113</v>
      </c>
      <c r="B3" s="41"/>
      <c r="C3" s="41"/>
      <c r="D3" s="41"/>
    </row>
    <row r="4" spans="1:9" x14ac:dyDescent="0.35">
      <c r="A4" s="41"/>
      <c r="B4" s="41"/>
      <c r="C4" s="41"/>
      <c r="D4" s="41"/>
    </row>
    <row r="5" spans="1:9" ht="13" customHeight="1" x14ac:dyDescent="0.35">
      <c r="A5" s="97" t="s">
        <v>1</v>
      </c>
      <c r="B5" s="100" t="s">
        <v>2</v>
      </c>
      <c r="C5" s="90" t="s">
        <v>114</v>
      </c>
      <c r="D5" s="90" t="s">
        <v>114</v>
      </c>
      <c r="F5" s="24"/>
    </row>
    <row r="6" spans="1:9" x14ac:dyDescent="0.35">
      <c r="A6" s="98"/>
      <c r="B6" s="101"/>
      <c r="C6" s="90" t="s">
        <v>26</v>
      </c>
      <c r="D6" s="90" t="s">
        <v>26</v>
      </c>
      <c r="F6" s="24"/>
    </row>
    <row r="7" spans="1:9" x14ac:dyDescent="0.35">
      <c r="A7" s="99"/>
      <c r="B7" s="102"/>
      <c r="C7" s="90" t="s">
        <v>115</v>
      </c>
      <c r="D7" s="90" t="s">
        <v>116</v>
      </c>
      <c r="E7" s="25"/>
      <c r="F7" s="24"/>
    </row>
    <row r="8" spans="1:9" x14ac:dyDescent="0.3">
      <c r="A8" s="91" t="s">
        <v>27</v>
      </c>
      <c r="B8" s="26">
        <f>[1]ОФП!B26+1</f>
        <v>17</v>
      </c>
      <c r="C8" s="27">
        <v>1270792</v>
      </c>
      <c r="D8" s="38">
        <v>760645</v>
      </c>
      <c r="E8" s="28"/>
      <c r="F8" s="29"/>
    </row>
    <row r="9" spans="1:9" x14ac:dyDescent="0.3">
      <c r="A9" s="91" t="s">
        <v>28</v>
      </c>
      <c r="B9" s="26">
        <f>B8+1</f>
        <v>18</v>
      </c>
      <c r="C9" s="27">
        <v>-41485</v>
      </c>
      <c r="D9" s="38">
        <v>-63168</v>
      </c>
      <c r="F9" s="30"/>
      <c r="I9" s="31"/>
    </row>
    <row r="10" spans="1:9" x14ac:dyDescent="0.35">
      <c r="A10" s="91" t="s">
        <v>29</v>
      </c>
      <c r="B10" s="26">
        <f>B9+1</f>
        <v>19</v>
      </c>
      <c r="C10" s="27">
        <v>-344373</v>
      </c>
      <c r="D10" s="38">
        <v>-196000</v>
      </c>
      <c r="E10" s="28"/>
      <c r="F10" s="32"/>
      <c r="I10" s="31"/>
    </row>
    <row r="11" spans="1:9" x14ac:dyDescent="0.35">
      <c r="A11" s="92" t="s">
        <v>30</v>
      </c>
      <c r="B11" s="33"/>
      <c r="C11" s="34">
        <f>SUM(C8:C10)</f>
        <v>884934</v>
      </c>
      <c r="D11" s="34">
        <f>SUM(D8:D10)</f>
        <v>501477</v>
      </c>
      <c r="E11" s="28"/>
      <c r="F11" s="32"/>
      <c r="I11" s="31"/>
    </row>
    <row r="12" spans="1:9" x14ac:dyDescent="0.3">
      <c r="A12" s="91" t="s">
        <v>31</v>
      </c>
      <c r="B12" s="26">
        <f>B10+1</f>
        <v>20</v>
      </c>
      <c r="C12" s="27">
        <v>-374179</v>
      </c>
      <c r="D12" s="38">
        <v>-312198</v>
      </c>
      <c r="E12" s="35"/>
      <c r="F12" s="36"/>
    </row>
    <row r="13" spans="1:9" x14ac:dyDescent="0.3">
      <c r="A13" s="91" t="s">
        <v>32</v>
      </c>
      <c r="B13" s="26">
        <f>B12+1</f>
        <v>21</v>
      </c>
      <c r="C13" s="27">
        <v>7118</v>
      </c>
      <c r="D13" s="38">
        <v>-87949</v>
      </c>
      <c r="E13" s="28"/>
      <c r="F13" s="29"/>
      <c r="I13" s="31"/>
    </row>
    <row r="14" spans="1:9" x14ac:dyDescent="0.35">
      <c r="A14" s="92" t="s">
        <v>33</v>
      </c>
      <c r="B14" s="33"/>
      <c r="C14" s="34">
        <f>SUM(C11:C13)</f>
        <v>517873</v>
      </c>
      <c r="D14" s="34">
        <f>SUM(D11:D13)</f>
        <v>101330</v>
      </c>
      <c r="E14" s="28"/>
      <c r="F14" s="37"/>
      <c r="I14" s="31"/>
    </row>
    <row r="15" spans="1:9" x14ac:dyDescent="0.35">
      <c r="A15" s="91" t="s">
        <v>34</v>
      </c>
      <c r="B15" s="26">
        <f>B13+1</f>
        <v>22</v>
      </c>
      <c r="C15" s="27">
        <v>-57650</v>
      </c>
      <c r="D15" s="38">
        <v>-69992</v>
      </c>
      <c r="E15" s="35"/>
      <c r="F15" s="37"/>
      <c r="I15" s="31"/>
    </row>
    <row r="16" spans="1:9" x14ac:dyDescent="0.3">
      <c r="A16" s="92" t="s">
        <v>35</v>
      </c>
      <c r="B16" s="33"/>
      <c r="C16" s="34">
        <f>C14+C15</f>
        <v>460223</v>
      </c>
      <c r="D16" s="34">
        <f>D14+D15</f>
        <v>31338</v>
      </c>
      <c r="F16" s="36"/>
      <c r="I16" s="31"/>
    </row>
    <row r="17" spans="1:9" x14ac:dyDescent="0.35">
      <c r="A17" s="92" t="s">
        <v>36</v>
      </c>
      <c r="B17" s="33"/>
      <c r="C17" s="34"/>
      <c r="D17" s="34"/>
      <c r="F17" s="37"/>
      <c r="I17" s="31"/>
    </row>
    <row r="18" spans="1:9" ht="27" x14ac:dyDescent="0.3">
      <c r="A18" s="93" t="s">
        <v>37</v>
      </c>
      <c r="B18" s="26"/>
      <c r="C18" s="38"/>
      <c r="D18" s="38"/>
      <c r="F18" s="36"/>
    </row>
    <row r="19" spans="1:9" ht="39" outlineLevel="1" x14ac:dyDescent="0.35">
      <c r="A19" s="91" t="s">
        <v>38</v>
      </c>
      <c r="B19" s="26"/>
      <c r="C19" s="38"/>
      <c r="D19" s="38"/>
    </row>
    <row r="20" spans="1:9" ht="52" outlineLevel="1" x14ac:dyDescent="0.35">
      <c r="A20" s="91" t="s">
        <v>39</v>
      </c>
      <c r="B20" s="26"/>
      <c r="C20" s="38">
        <v>0</v>
      </c>
      <c r="D20" s="38">
        <v>0</v>
      </c>
    </row>
    <row r="21" spans="1:9" ht="39" outlineLevel="1" x14ac:dyDescent="0.35">
      <c r="A21" s="92" t="s">
        <v>40</v>
      </c>
      <c r="B21" s="33"/>
      <c r="C21" s="34">
        <f>C19+C20</f>
        <v>0</v>
      </c>
      <c r="D21" s="34">
        <v>0</v>
      </c>
    </row>
    <row r="22" spans="1:9" ht="27" outlineLevel="1" x14ac:dyDescent="0.35">
      <c r="A22" s="93" t="s">
        <v>41</v>
      </c>
      <c r="B22" s="26"/>
      <c r="C22" s="38"/>
      <c r="D22" s="38"/>
    </row>
    <row r="23" spans="1:9" outlineLevel="1" x14ac:dyDescent="0.35">
      <c r="A23" s="91" t="s">
        <v>42</v>
      </c>
      <c r="B23" s="26"/>
      <c r="C23" s="38">
        <v>0</v>
      </c>
      <c r="D23" s="38">
        <v>0</v>
      </c>
    </row>
    <row r="24" spans="1:9" ht="39" outlineLevel="1" x14ac:dyDescent="0.35">
      <c r="A24" s="92" t="s">
        <v>43</v>
      </c>
      <c r="B24" s="26"/>
      <c r="C24" s="38">
        <v>0</v>
      </c>
      <c r="D24" s="38">
        <v>0</v>
      </c>
    </row>
    <row r="25" spans="1:9" outlineLevel="1" x14ac:dyDescent="0.35">
      <c r="A25" s="92" t="s">
        <v>44</v>
      </c>
      <c r="B25" s="26"/>
      <c r="C25" s="34">
        <f>C16</f>
        <v>460223</v>
      </c>
      <c r="D25" s="34">
        <f>D16</f>
        <v>31338</v>
      </c>
    </row>
    <row r="26" spans="1:9" x14ac:dyDescent="0.35">
      <c r="A26" s="92" t="s">
        <v>45</v>
      </c>
      <c r="B26" s="26"/>
      <c r="C26" s="34">
        <f>C25</f>
        <v>460223</v>
      </c>
      <c r="D26" s="34">
        <f>D25</f>
        <v>31338</v>
      </c>
    </row>
    <row r="27" spans="1:9" x14ac:dyDescent="0.35">
      <c r="A27" s="91"/>
      <c r="B27" s="26"/>
      <c r="C27" s="94"/>
      <c r="D27" s="94"/>
      <c r="F27" s="39"/>
    </row>
    <row r="29" spans="1:9" x14ac:dyDescent="0.35">
      <c r="B29" s="40"/>
      <c r="C29" s="41"/>
      <c r="D29" s="41"/>
      <c r="E29" s="42"/>
      <c r="F29" s="43"/>
    </row>
    <row r="30" spans="1:9" x14ac:dyDescent="0.3">
      <c r="A30" s="86"/>
      <c r="B30" s="86"/>
      <c r="C30" s="87"/>
      <c r="D30" s="87"/>
    </row>
    <row r="31" spans="1:9" x14ac:dyDescent="0.3">
      <c r="A31" s="86" t="s">
        <v>96</v>
      </c>
      <c r="B31" s="86"/>
      <c r="C31" s="87"/>
      <c r="D31" s="87" t="s">
        <v>97</v>
      </c>
    </row>
    <row r="32" spans="1:9" x14ac:dyDescent="0.3">
      <c r="A32" s="86"/>
      <c r="B32" s="86"/>
      <c r="C32" s="87"/>
      <c r="D32" s="87"/>
    </row>
    <row r="33" spans="1:4" x14ac:dyDescent="0.3">
      <c r="A33" s="86"/>
      <c r="B33" s="86"/>
      <c r="C33" s="87"/>
      <c r="D33" s="87"/>
    </row>
    <row r="34" spans="1:4" x14ac:dyDescent="0.3">
      <c r="A34" s="86" t="s">
        <v>93</v>
      </c>
      <c r="B34" s="86"/>
      <c r="C34" s="87"/>
      <c r="D34" s="87" t="s">
        <v>94</v>
      </c>
    </row>
    <row r="35" spans="1:4" x14ac:dyDescent="0.3">
      <c r="A35" s="86"/>
      <c r="B35" s="86"/>
      <c r="C35" s="87"/>
      <c r="D35" s="87"/>
    </row>
  </sheetData>
  <mergeCells count="2">
    <mergeCell ref="A5:A7"/>
    <mergeCell ref="B5:B7"/>
  </mergeCells>
  <pageMargins left="0.7" right="0.7" top="0.75" bottom="0.75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>
      <selection activeCell="E44" sqref="E44"/>
    </sheetView>
  </sheetViews>
  <sheetFormatPr defaultColWidth="9.08984375" defaultRowHeight="13" x14ac:dyDescent="0.35"/>
  <cols>
    <col min="1" max="1" width="59.90625" style="46" customWidth="1"/>
    <col min="2" max="2" width="13.90625" style="47" customWidth="1"/>
    <col min="3" max="3" width="16" style="47" customWidth="1"/>
    <col min="4" max="4" width="15.90625" style="47" bestFit="1" customWidth="1"/>
    <col min="5" max="5" width="11.1796875" style="44" bestFit="1" customWidth="1"/>
    <col min="6" max="6" width="16.54296875" style="46" bestFit="1" customWidth="1"/>
    <col min="7" max="7" width="11.90625" style="46" bestFit="1" customWidth="1"/>
    <col min="8" max="8" width="12.1796875" style="46" bestFit="1" customWidth="1"/>
    <col min="9" max="9" width="13.453125" style="46" bestFit="1" customWidth="1"/>
    <col min="10" max="16384" width="9.08984375" style="46"/>
  </cols>
  <sheetData>
    <row r="1" spans="1:5" x14ac:dyDescent="0.35">
      <c r="A1" s="88" t="s">
        <v>95</v>
      </c>
    </row>
    <row r="2" spans="1:5" s="45" customFormat="1" ht="15" x14ac:dyDescent="0.35">
      <c r="A2" s="103" t="s">
        <v>46</v>
      </c>
      <c r="B2" s="103"/>
      <c r="C2" s="103"/>
      <c r="D2" s="103"/>
      <c r="E2" s="44"/>
    </row>
    <row r="3" spans="1:5" s="45" customFormat="1" ht="15" x14ac:dyDescent="0.35">
      <c r="A3" s="103" t="s">
        <v>100</v>
      </c>
      <c r="B3" s="103"/>
      <c r="C3" s="103"/>
      <c r="D3" s="103"/>
      <c r="E3" s="44"/>
    </row>
    <row r="4" spans="1:5" x14ac:dyDescent="0.35">
      <c r="E4" s="48"/>
    </row>
    <row r="5" spans="1:5" x14ac:dyDescent="0.35">
      <c r="E5" s="49"/>
    </row>
    <row r="6" spans="1:5" x14ac:dyDescent="0.35">
      <c r="A6" s="50" t="s">
        <v>1</v>
      </c>
      <c r="B6" s="51" t="s">
        <v>101</v>
      </c>
      <c r="C6" s="51" t="s">
        <v>102</v>
      </c>
      <c r="D6" s="52"/>
      <c r="E6" s="48"/>
    </row>
    <row r="7" spans="1:5" x14ac:dyDescent="0.35">
      <c r="A7" s="53" t="s">
        <v>47</v>
      </c>
      <c r="B7" s="54"/>
      <c r="C7" s="55"/>
      <c r="D7" s="56"/>
    </row>
    <row r="8" spans="1:5" x14ac:dyDescent="0.35">
      <c r="A8" s="53" t="s">
        <v>48</v>
      </c>
      <c r="B8" s="57">
        <f>SUM(B9:B18)</f>
        <v>6319138</v>
      </c>
      <c r="C8" s="57">
        <f>SUM(C9:C18)</f>
        <v>5012839</v>
      </c>
      <c r="D8" s="58"/>
    </row>
    <row r="9" spans="1:5" x14ac:dyDescent="0.35">
      <c r="A9" s="59" t="s">
        <v>49</v>
      </c>
      <c r="B9" s="60">
        <v>4310691</v>
      </c>
      <c r="C9" s="60">
        <v>2832849</v>
      </c>
      <c r="D9" s="61"/>
      <c r="E9" s="49"/>
    </row>
    <row r="10" spans="1:5" x14ac:dyDescent="0.35">
      <c r="A10" s="59" t="s">
        <v>50</v>
      </c>
      <c r="B10" s="60">
        <v>1216672</v>
      </c>
      <c r="C10" s="60">
        <v>716250</v>
      </c>
      <c r="D10" s="61"/>
      <c r="E10" s="49"/>
    </row>
    <row r="11" spans="1:5" x14ac:dyDescent="0.35">
      <c r="A11" s="59" t="s">
        <v>51</v>
      </c>
      <c r="B11" s="60">
        <v>38312</v>
      </c>
      <c r="C11" s="60">
        <v>19889</v>
      </c>
      <c r="D11" s="61"/>
      <c r="E11" s="49"/>
    </row>
    <row r="12" spans="1:5" x14ac:dyDescent="0.35">
      <c r="A12" s="59" t="s">
        <v>52</v>
      </c>
      <c r="B12" s="60">
        <v>11572</v>
      </c>
      <c r="C12" s="60">
        <v>5264</v>
      </c>
      <c r="D12" s="61"/>
      <c r="E12" s="49"/>
    </row>
    <row r="13" spans="1:5" x14ac:dyDescent="0.35">
      <c r="A13" s="59" t="s">
        <v>53</v>
      </c>
      <c r="B13" s="60">
        <v>2995</v>
      </c>
      <c r="C13" s="60">
        <v>6408</v>
      </c>
      <c r="D13" s="61"/>
      <c r="E13" s="49"/>
    </row>
    <row r="14" spans="1:5" x14ac:dyDescent="0.35">
      <c r="A14" s="59" t="s">
        <v>54</v>
      </c>
      <c r="B14" s="60">
        <v>0</v>
      </c>
      <c r="C14" s="60">
        <v>1431690</v>
      </c>
      <c r="D14" s="61"/>
      <c r="E14" s="49"/>
    </row>
    <row r="15" spans="1:5" x14ac:dyDescent="0.35">
      <c r="A15" s="59" t="s">
        <v>55</v>
      </c>
      <c r="B15" s="60">
        <v>855</v>
      </c>
      <c r="C15" s="60">
        <v>201</v>
      </c>
      <c r="D15" s="61"/>
      <c r="E15" s="49"/>
    </row>
    <row r="16" spans="1:5" x14ac:dyDescent="0.35">
      <c r="A16" s="59" t="s">
        <v>56</v>
      </c>
      <c r="B16" s="60">
        <v>303</v>
      </c>
      <c r="C16" s="60">
        <v>288</v>
      </c>
      <c r="D16" s="61"/>
      <c r="E16" s="49"/>
    </row>
    <row r="17" spans="1:5" x14ac:dyDescent="0.35">
      <c r="A17" s="59" t="s">
        <v>57</v>
      </c>
      <c r="B17" s="60">
        <v>737000</v>
      </c>
      <c r="C17" s="60">
        <v>0</v>
      </c>
      <c r="D17" s="61"/>
      <c r="E17" s="49"/>
    </row>
    <row r="18" spans="1:5" x14ac:dyDescent="0.35">
      <c r="A18" s="59" t="s">
        <v>58</v>
      </c>
      <c r="B18" s="60">
        <v>738</v>
      </c>
      <c r="C18" s="60">
        <v>0</v>
      </c>
    </row>
    <row r="19" spans="1:5" x14ac:dyDescent="0.35">
      <c r="A19" s="53" t="s">
        <v>59</v>
      </c>
      <c r="B19" s="57">
        <f>SUM(B20:B29)</f>
        <v>-8024192</v>
      </c>
      <c r="C19" s="57">
        <f>SUM(C20:C29)</f>
        <v>-5667767</v>
      </c>
      <c r="D19" s="62"/>
    </row>
    <row r="20" spans="1:5" x14ac:dyDescent="0.35">
      <c r="A20" s="59" t="s">
        <v>60</v>
      </c>
      <c r="B20" s="60">
        <v>-6316959</v>
      </c>
      <c r="C20" s="60">
        <v>-4970675</v>
      </c>
    </row>
    <row r="21" spans="1:5" x14ac:dyDescent="0.35">
      <c r="A21" s="59" t="s">
        <v>61</v>
      </c>
      <c r="B21" s="60">
        <v>-816905</v>
      </c>
      <c r="C21" s="60">
        <v>-175943</v>
      </c>
      <c r="D21" s="61"/>
      <c r="E21" s="49"/>
    </row>
    <row r="22" spans="1:5" x14ac:dyDescent="0.35">
      <c r="A22" s="59" t="s">
        <v>62</v>
      </c>
      <c r="B22" s="60">
        <v>-158770</v>
      </c>
      <c r="C22" s="60">
        <v>-140182</v>
      </c>
      <c r="D22" s="62"/>
      <c r="E22" s="48"/>
    </row>
    <row r="23" spans="1:5" x14ac:dyDescent="0.35">
      <c r="A23" s="59" t="s">
        <v>63</v>
      </c>
      <c r="B23" s="60">
        <v>-167949</v>
      </c>
      <c r="C23" s="60">
        <v>-153901</v>
      </c>
      <c r="D23" s="62"/>
      <c r="E23" s="48"/>
    </row>
    <row r="24" spans="1:5" x14ac:dyDescent="0.35">
      <c r="A24" s="59" t="s">
        <v>64</v>
      </c>
      <c r="B24" s="60">
        <v>-124583</v>
      </c>
      <c r="C24" s="60">
        <v>-128671</v>
      </c>
      <c r="E24" s="48"/>
    </row>
    <row r="25" spans="1:5" x14ac:dyDescent="0.35">
      <c r="A25" s="59" t="s">
        <v>65</v>
      </c>
      <c r="B25" s="60">
        <v>-45666</v>
      </c>
      <c r="C25" s="60">
        <v>-21025</v>
      </c>
    </row>
    <row r="26" spans="1:5" x14ac:dyDescent="0.35">
      <c r="A26" s="59" t="s">
        <v>66</v>
      </c>
      <c r="B26" s="60">
        <v>-73043</v>
      </c>
      <c r="C26" s="60">
        <v>-58017</v>
      </c>
    </row>
    <row r="27" spans="1:5" x14ac:dyDescent="0.35">
      <c r="A27" s="59" t="s">
        <v>67</v>
      </c>
      <c r="B27" s="60">
        <v>-80700</v>
      </c>
      <c r="C27" s="60">
        <v>-19000</v>
      </c>
      <c r="D27" s="63"/>
    </row>
    <row r="28" spans="1:5" x14ac:dyDescent="0.35">
      <c r="A28" s="59" t="s">
        <v>103</v>
      </c>
      <c r="B28" s="60">
        <v>-237000</v>
      </c>
      <c r="C28" s="60">
        <v>0</v>
      </c>
    </row>
    <row r="29" spans="1:5" x14ac:dyDescent="0.35">
      <c r="A29" s="59" t="s">
        <v>68</v>
      </c>
      <c r="B29" s="60">
        <v>-2617</v>
      </c>
      <c r="C29" s="60">
        <v>-353</v>
      </c>
      <c r="E29" s="48"/>
    </row>
    <row r="30" spans="1:5" x14ac:dyDescent="0.35">
      <c r="A30" s="64" t="s">
        <v>69</v>
      </c>
      <c r="B30" s="57">
        <f>B8+B19</f>
        <v>-1705054</v>
      </c>
      <c r="C30" s="57">
        <f>C8+C19</f>
        <v>-654928</v>
      </c>
    </row>
    <row r="31" spans="1:5" x14ac:dyDescent="0.35">
      <c r="A31" s="53" t="s">
        <v>70</v>
      </c>
      <c r="B31" s="65"/>
      <c r="C31" s="65"/>
    </row>
    <row r="32" spans="1:5" x14ac:dyDescent="0.35">
      <c r="A32" s="53" t="s">
        <v>71</v>
      </c>
      <c r="B32" s="57">
        <v>2082000</v>
      </c>
      <c r="C32" s="57">
        <v>34835</v>
      </c>
      <c r="E32" s="49"/>
    </row>
    <row r="33" spans="1:4" x14ac:dyDescent="0.35">
      <c r="A33" s="59" t="s">
        <v>104</v>
      </c>
      <c r="B33" s="60">
        <v>0</v>
      </c>
      <c r="C33" s="60">
        <v>0</v>
      </c>
    </row>
    <row r="34" spans="1:4" x14ac:dyDescent="0.35">
      <c r="A34" s="59" t="s">
        <v>72</v>
      </c>
      <c r="B34" s="60">
        <v>2082000</v>
      </c>
      <c r="C34" s="60">
        <v>34835</v>
      </c>
    </row>
    <row r="35" spans="1:4" x14ac:dyDescent="0.35">
      <c r="A35" s="53" t="s">
        <v>73</v>
      </c>
      <c r="B35" s="57">
        <f>SUM(B36:B37)</f>
        <v>-1911329</v>
      </c>
      <c r="C35" s="57">
        <f>SUM(C36:C37)</f>
        <v>-282892</v>
      </c>
    </row>
    <row r="36" spans="1:4" x14ac:dyDescent="0.35">
      <c r="A36" s="59" t="s">
        <v>74</v>
      </c>
      <c r="B36" s="60">
        <v>-13329</v>
      </c>
      <c r="C36" s="60">
        <v>-4219</v>
      </c>
    </row>
    <row r="37" spans="1:4" x14ac:dyDescent="0.35">
      <c r="A37" s="59" t="s">
        <v>75</v>
      </c>
      <c r="B37" s="60">
        <v>-1898000</v>
      </c>
      <c r="C37" s="60">
        <v>-278673</v>
      </c>
    </row>
    <row r="38" spans="1:4" x14ac:dyDescent="0.35">
      <c r="A38" s="64" t="s">
        <v>76</v>
      </c>
      <c r="B38" s="57">
        <f>B32+B35</f>
        <v>170671</v>
      </c>
      <c r="C38" s="57">
        <f>C32+C35</f>
        <v>-248057</v>
      </c>
    </row>
    <row r="39" spans="1:4" x14ac:dyDescent="0.35">
      <c r="A39" s="64" t="s">
        <v>77</v>
      </c>
      <c r="B39" s="65"/>
      <c r="C39" s="65"/>
      <c r="D39" s="62"/>
    </row>
    <row r="40" spans="1:4" x14ac:dyDescent="0.35">
      <c r="A40" s="64" t="s">
        <v>71</v>
      </c>
      <c r="B40" s="66">
        <f>SUM(B41:B45)</f>
        <v>5031396</v>
      </c>
      <c r="C40" s="66">
        <f>SUM(C41:C45)</f>
        <v>3009833</v>
      </c>
    </row>
    <row r="41" spans="1:4" x14ac:dyDescent="0.35">
      <c r="A41" s="67" t="s">
        <v>105</v>
      </c>
      <c r="B41" s="60">
        <v>1448393</v>
      </c>
      <c r="C41" s="66"/>
    </row>
    <row r="42" spans="1:4" x14ac:dyDescent="0.35">
      <c r="A42" s="67" t="s">
        <v>78</v>
      </c>
      <c r="B42" s="60">
        <v>2721000</v>
      </c>
      <c r="C42" s="60">
        <v>2117586</v>
      </c>
    </row>
    <row r="43" spans="1:4" x14ac:dyDescent="0.35">
      <c r="A43" s="67" t="s">
        <v>106</v>
      </c>
      <c r="B43" s="60">
        <v>0</v>
      </c>
      <c r="C43" s="60">
        <v>0</v>
      </c>
    </row>
    <row r="44" spans="1:4" x14ac:dyDescent="0.35">
      <c r="A44" s="67" t="s">
        <v>79</v>
      </c>
      <c r="B44" s="60">
        <v>862003</v>
      </c>
      <c r="C44" s="60">
        <v>892247</v>
      </c>
    </row>
    <row r="45" spans="1:4" x14ac:dyDescent="0.35">
      <c r="A45" s="67" t="s">
        <v>107</v>
      </c>
      <c r="B45" s="60">
        <v>0</v>
      </c>
      <c r="C45" s="60">
        <v>0</v>
      </c>
    </row>
    <row r="46" spans="1:4" x14ac:dyDescent="0.35">
      <c r="A46" s="53" t="s">
        <v>73</v>
      </c>
      <c r="B46" s="57">
        <f>SUM(B47:B52)</f>
        <v>-3423341</v>
      </c>
      <c r="C46" s="57">
        <f>SUM(C47:C52)</f>
        <v>-2111639</v>
      </c>
    </row>
    <row r="47" spans="1:4" x14ac:dyDescent="0.35">
      <c r="A47" s="59" t="s">
        <v>80</v>
      </c>
      <c r="B47" s="60">
        <v>-2663535</v>
      </c>
      <c r="C47" s="60">
        <v>-1556730</v>
      </c>
      <c r="D47" s="62"/>
    </row>
    <row r="48" spans="1:4" x14ac:dyDescent="0.35">
      <c r="A48" s="59" t="s">
        <v>108</v>
      </c>
      <c r="B48" s="60">
        <v>0</v>
      </c>
      <c r="C48" s="60">
        <v>0</v>
      </c>
    </row>
    <row r="49" spans="1:8" x14ac:dyDescent="0.35">
      <c r="A49" s="59" t="s">
        <v>81</v>
      </c>
      <c r="B49" s="60">
        <v>0</v>
      </c>
      <c r="C49" s="60">
        <v>-12565</v>
      </c>
    </row>
    <row r="50" spans="1:8" x14ac:dyDescent="0.35">
      <c r="A50" s="59" t="s">
        <v>82</v>
      </c>
      <c r="B50" s="60">
        <v>-202630</v>
      </c>
      <c r="C50" s="60">
        <v>-55019</v>
      </c>
      <c r="D50" s="62"/>
    </row>
    <row r="51" spans="1:8" x14ac:dyDescent="0.35">
      <c r="A51" s="59" t="s">
        <v>109</v>
      </c>
      <c r="B51" s="60">
        <v>-557176</v>
      </c>
      <c r="C51" s="60">
        <v>0</v>
      </c>
      <c r="D51" s="62"/>
    </row>
    <row r="52" spans="1:8" x14ac:dyDescent="0.35">
      <c r="A52" s="59" t="s">
        <v>83</v>
      </c>
      <c r="B52" s="60">
        <v>0</v>
      </c>
      <c r="C52" s="60">
        <v>-487325</v>
      </c>
      <c r="D52" s="62"/>
    </row>
    <row r="53" spans="1:8" x14ac:dyDescent="0.35">
      <c r="A53" s="64" t="s">
        <v>84</v>
      </c>
      <c r="B53" s="68">
        <f>B40+B46</f>
        <v>1608055</v>
      </c>
      <c r="C53" s="68">
        <f>C40+C46</f>
        <v>898194</v>
      </c>
      <c r="D53" s="87"/>
    </row>
    <row r="54" spans="1:8" x14ac:dyDescent="0.35">
      <c r="A54" s="69" t="s">
        <v>85</v>
      </c>
      <c r="B54" s="57">
        <f>B53+B38+B30</f>
        <v>73672</v>
      </c>
      <c r="C54" s="57">
        <f>C53+C38+C30</f>
        <v>-4791</v>
      </c>
    </row>
    <row r="55" spans="1:8" ht="13.5" x14ac:dyDescent="0.35">
      <c r="A55" s="70" t="s">
        <v>86</v>
      </c>
      <c r="B55" s="60">
        <v>38699</v>
      </c>
      <c r="C55" s="60">
        <v>6418</v>
      </c>
    </row>
    <row r="56" spans="1:8" x14ac:dyDescent="0.35">
      <c r="A56" s="64" t="s">
        <v>87</v>
      </c>
      <c r="B56" s="57">
        <v>491494</v>
      </c>
      <c r="C56" s="96">
        <v>483921.84905000002</v>
      </c>
      <c r="E56" s="72"/>
      <c r="F56" s="72"/>
      <c r="G56" s="72"/>
      <c r="H56" s="73"/>
    </row>
    <row r="57" spans="1:8" x14ac:dyDescent="0.35">
      <c r="A57" s="64" t="s">
        <v>88</v>
      </c>
      <c r="B57" s="71">
        <v>603865</v>
      </c>
      <c r="C57" s="71">
        <v>485549</v>
      </c>
    </row>
    <row r="58" spans="1:8" x14ac:dyDescent="0.3">
      <c r="A58" s="86"/>
      <c r="B58" s="86"/>
      <c r="C58" s="87"/>
      <c r="D58" s="87"/>
    </row>
    <row r="59" spans="1:8" x14ac:dyDescent="0.35">
      <c r="B59" s="62"/>
      <c r="C59" s="62"/>
    </row>
    <row r="60" spans="1:8" x14ac:dyDescent="0.3">
      <c r="A60" s="86" t="s">
        <v>96</v>
      </c>
      <c r="C60" s="87" t="s">
        <v>97</v>
      </c>
    </row>
    <row r="61" spans="1:8" x14ac:dyDescent="0.3">
      <c r="A61" s="86"/>
      <c r="C61" s="87"/>
    </row>
    <row r="62" spans="1:8" x14ac:dyDescent="0.3">
      <c r="A62" s="86"/>
      <c r="C62" s="87"/>
    </row>
    <row r="63" spans="1:8" x14ac:dyDescent="0.3">
      <c r="A63" s="86" t="s">
        <v>93</v>
      </c>
      <c r="C63" s="87" t="s">
        <v>94</v>
      </c>
    </row>
  </sheetData>
  <mergeCells count="2">
    <mergeCell ref="A2:D2"/>
    <mergeCell ref="A3:D3"/>
  </mergeCells>
  <pageMargins left="0.7" right="0.7" top="0.75" bottom="0.7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7" workbookViewId="0">
      <selection activeCell="C14" sqref="C14"/>
    </sheetView>
  </sheetViews>
  <sheetFormatPr defaultRowHeight="14.5" x14ac:dyDescent="0.35"/>
  <cols>
    <col min="1" max="1" width="25" customWidth="1"/>
    <col min="2" max="2" width="17.453125" customWidth="1"/>
    <col min="3" max="3" width="18.54296875" customWidth="1"/>
    <col min="4" max="4" width="14.54296875" style="75" customWidth="1"/>
  </cols>
  <sheetData>
    <row r="1" spans="1:4" x14ac:dyDescent="0.35">
      <c r="A1" s="86" t="s">
        <v>95</v>
      </c>
    </row>
    <row r="2" spans="1:4" ht="15" x14ac:dyDescent="0.35">
      <c r="A2" s="104" t="s">
        <v>89</v>
      </c>
      <c r="B2" s="104"/>
      <c r="C2" s="104"/>
      <c r="D2" s="104"/>
    </row>
    <row r="3" spans="1:4" ht="15" x14ac:dyDescent="0.35">
      <c r="A3" s="103" t="s">
        <v>113</v>
      </c>
      <c r="B3" s="103"/>
      <c r="C3" s="103"/>
      <c r="D3" s="103"/>
    </row>
    <row r="4" spans="1:4" ht="15.5" x14ac:dyDescent="0.35">
      <c r="A4" s="74"/>
    </row>
    <row r="5" spans="1:4" ht="15.5" x14ac:dyDescent="0.35">
      <c r="A5" s="76"/>
      <c r="D5" s="77"/>
    </row>
    <row r="6" spans="1:4" ht="52" x14ac:dyDescent="0.35">
      <c r="A6" s="78" t="s">
        <v>1</v>
      </c>
      <c r="B6" s="79" t="s">
        <v>21</v>
      </c>
      <c r="C6" s="79" t="s">
        <v>22</v>
      </c>
      <c r="D6" s="79" t="s">
        <v>23</v>
      </c>
    </row>
    <row r="7" spans="1:4" ht="26" x14ac:dyDescent="0.35">
      <c r="A7" s="80" t="s">
        <v>90</v>
      </c>
      <c r="B7" s="81">
        <v>500006</v>
      </c>
      <c r="C7" s="81">
        <v>1176257</v>
      </c>
      <c r="D7" s="81">
        <v>1676263</v>
      </c>
    </row>
    <row r="8" spans="1:4" s="84" customFormat="1" ht="26" x14ac:dyDescent="0.35">
      <c r="A8" s="82" t="s">
        <v>110</v>
      </c>
      <c r="B8" s="83">
        <v>0</v>
      </c>
      <c r="C8" s="83">
        <f>ф2!D26</f>
        <v>31338</v>
      </c>
      <c r="D8" s="81">
        <f>C8</f>
        <v>31338</v>
      </c>
    </row>
    <row r="9" spans="1:4" x14ac:dyDescent="0.35">
      <c r="A9" s="82" t="s">
        <v>91</v>
      </c>
      <c r="C9" s="95">
        <v>-487325</v>
      </c>
      <c r="D9" s="81">
        <v>-487325</v>
      </c>
    </row>
    <row r="10" spans="1:4" x14ac:dyDescent="0.35">
      <c r="A10" s="80" t="s">
        <v>111</v>
      </c>
      <c r="B10" s="81">
        <v>500006</v>
      </c>
      <c r="C10" s="81">
        <f>C7+C8+C9</f>
        <v>720270</v>
      </c>
      <c r="D10" s="81">
        <f>B10+C10</f>
        <v>1220276</v>
      </c>
    </row>
    <row r="11" spans="1:4" ht="26" x14ac:dyDescent="0.35">
      <c r="A11" s="80" t="s">
        <v>92</v>
      </c>
      <c r="B11" s="81">
        <v>500006</v>
      </c>
      <c r="C11" s="81">
        <v>981728</v>
      </c>
      <c r="D11" s="81">
        <f>B11+C11</f>
        <v>1481734</v>
      </c>
    </row>
    <row r="12" spans="1:4" ht="26" x14ac:dyDescent="0.35">
      <c r="A12" s="82" t="s">
        <v>117</v>
      </c>
      <c r="B12" s="83">
        <v>891217</v>
      </c>
      <c r="C12" s="81"/>
      <c r="D12" s="81">
        <f>B12</f>
        <v>891217</v>
      </c>
    </row>
    <row r="13" spans="1:4" ht="26" x14ac:dyDescent="0.35">
      <c r="A13" s="82" t="s">
        <v>110</v>
      </c>
      <c r="B13" s="83">
        <v>0</v>
      </c>
      <c r="C13" s="83">
        <f>ф2!C16</f>
        <v>460223</v>
      </c>
      <c r="D13" s="81">
        <f>C13</f>
        <v>460223</v>
      </c>
    </row>
    <row r="14" spans="1:4" x14ac:dyDescent="0.35">
      <c r="A14" s="80" t="s">
        <v>112</v>
      </c>
      <c r="B14" s="81">
        <f>B11+B12</f>
        <v>1391223</v>
      </c>
      <c r="C14" s="81">
        <f>C11+C13</f>
        <v>1441951</v>
      </c>
      <c r="D14" s="81">
        <f>D11+D12+D13</f>
        <v>2833174</v>
      </c>
    </row>
    <row r="15" spans="1:4" x14ac:dyDescent="0.35">
      <c r="C15" s="85"/>
    </row>
    <row r="17" spans="1:4" x14ac:dyDescent="0.35">
      <c r="A17" s="86"/>
      <c r="B17" s="86"/>
      <c r="C17" s="87"/>
    </row>
    <row r="18" spans="1:4" x14ac:dyDescent="0.35">
      <c r="A18" s="86" t="s">
        <v>96</v>
      </c>
      <c r="B18" s="47"/>
      <c r="C18" s="87"/>
      <c r="D18" s="87" t="s">
        <v>97</v>
      </c>
    </row>
    <row r="19" spans="1:4" x14ac:dyDescent="0.35">
      <c r="A19" s="86"/>
      <c r="B19" s="86"/>
      <c r="D19" s="87"/>
    </row>
    <row r="20" spans="1:4" x14ac:dyDescent="0.35">
      <c r="A20" s="86"/>
      <c r="B20" s="86"/>
      <c r="D20" s="87"/>
    </row>
    <row r="21" spans="1:4" x14ac:dyDescent="0.35">
      <c r="A21" s="86" t="s">
        <v>93</v>
      </c>
      <c r="B21" s="86"/>
      <c r="D21" s="87" t="s">
        <v>94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2022-08-05T11:35:09Z</dcterms:modified>
</cp:coreProperties>
</file>