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9CCEE5C2-950B-47F2-B636-076F8E98999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3" l="1"/>
  <c r="B38" i="3"/>
  <c r="C37" i="3"/>
  <c r="B37" i="3"/>
  <c r="C32" i="3"/>
  <c r="B32" i="3"/>
  <c r="C29" i="3"/>
  <c r="B29" i="3"/>
  <c r="C27" i="3"/>
  <c r="B27" i="3"/>
  <c r="C24" i="3"/>
  <c r="B24" i="3"/>
  <c r="C22" i="3"/>
  <c r="B22" i="3"/>
  <c r="C20" i="3"/>
  <c r="B20" i="3"/>
  <c r="C13" i="3"/>
  <c r="B13" i="3"/>
  <c r="C6" i="3"/>
  <c r="B6" i="3"/>
  <c r="C10" i="4"/>
  <c r="B10" i="4"/>
  <c r="D9" i="4"/>
  <c r="C9" i="2"/>
  <c r="C12" i="2" s="1"/>
  <c r="C16" i="2" s="1"/>
  <c r="C20" i="2" s="1"/>
  <c r="C24" i="2" s="1"/>
  <c r="C28" i="1"/>
  <c r="D28" i="1"/>
  <c r="D23" i="1"/>
  <c r="D29" i="1" s="1"/>
  <c r="C23" i="1"/>
  <c r="C29" i="1" s="1"/>
  <c r="D14" i="1"/>
  <c r="C14" i="1"/>
  <c r="D9" i="2" l="1"/>
  <c r="D12" i="2" s="1"/>
  <c r="D16" i="2" s="1"/>
  <c r="D20" i="2" s="1"/>
  <c r="D24" i="2" s="1"/>
  <c r="A2" i="3" l="1"/>
  <c r="A4" i="3"/>
  <c r="C12" i="4" l="1"/>
  <c r="D11" i="4"/>
  <c r="D8" i="4"/>
  <c r="D7" i="4"/>
  <c r="D10" i="4" s="1"/>
  <c r="D12" i="4" l="1"/>
</calcChain>
</file>

<file path=xl/sharedStrings.xml><?xml version="1.0" encoding="utf-8"?>
<sst xmlns="http://schemas.openxmlformats.org/spreadsheetml/2006/main" count="119" uniqueCount="94">
  <si>
    <t xml:space="preserve">ОТЧЕТ О ФИНАНСОВОМ ПОЛОЖЕНИИ </t>
  </si>
  <si>
    <t>Примечание</t>
  </si>
  <si>
    <t>АКТИВЫ</t>
  </si>
  <si>
    <t>Денежные средства, ограниченные в использовании</t>
  </si>
  <si>
    <t>Вклады размещенные</t>
  </si>
  <si>
    <t>Займы выданные</t>
  </si>
  <si>
    <t>Переплата по подоходному налогу</t>
  </si>
  <si>
    <t>Основные средства и нематериальные активы</t>
  </si>
  <si>
    <t>Итого активы</t>
  </si>
  <si>
    <t>ОБЯЗАТЕЛЬСТВА</t>
  </si>
  <si>
    <t>Займы полученные</t>
  </si>
  <si>
    <t>Отложенные налоговые обязательства</t>
  </si>
  <si>
    <t>Итого обязательства</t>
  </si>
  <si>
    <t>КАПИТАЛ</t>
  </si>
  <si>
    <t>Уставный капитал</t>
  </si>
  <si>
    <t>Итого капитал</t>
  </si>
  <si>
    <t>Всего капитал и обязательства</t>
  </si>
  <si>
    <t>Молдахметова Г.К</t>
  </si>
  <si>
    <t>ТОО МФО "R-FINANCE"</t>
  </si>
  <si>
    <t>ОТЧЕТ О ПРИБЫЛИ ИЛИ УБЫТКЕ И ПРОЧЕМ СОВОКУПНОМ ДОХОДЕ</t>
  </si>
  <si>
    <t>( в тыс.тенге)</t>
  </si>
  <si>
    <t>Процентные доходы</t>
  </si>
  <si>
    <t>Процентные расходы</t>
  </si>
  <si>
    <t>Прочие доходы/(расходы)</t>
  </si>
  <si>
    <t>Управляющий директор по финансам и рискам</t>
  </si>
  <si>
    <t>Молдахметова Г.К.</t>
  </si>
  <si>
    <t>ОТЧЕТ ОБ ИЗМЕНЕНИЯХ В КАПИТАЛЕ</t>
  </si>
  <si>
    <t>Нераспределенная прибыль (непокрытый убыток)</t>
  </si>
  <si>
    <t>Прибыль (убыток) за год</t>
  </si>
  <si>
    <t>Главный бухгалтер</t>
  </si>
  <si>
    <t>Байтышева Д.Т.</t>
  </si>
  <si>
    <t>Прочие распределения собственникам</t>
  </si>
  <si>
    <t>31 декабря 2024 года</t>
  </si>
  <si>
    <t>Денежные средства и их эквиваленты</t>
  </si>
  <si>
    <t>Торговая и прочая кредиторская задолженность</t>
  </si>
  <si>
    <t>Облигации</t>
  </si>
  <si>
    <t>Прочие активы</t>
  </si>
  <si>
    <t>Прочие обязательства</t>
  </si>
  <si>
    <t xml:space="preserve">Нераспределенная прибыль </t>
  </si>
  <si>
    <t>В тысячах тенге</t>
  </si>
  <si>
    <t>Прим.</t>
  </si>
  <si>
    <t>Чистый процентный доход до вычета расходов по ожидаемым кредитным убыткам</t>
  </si>
  <si>
    <t xml:space="preserve">Расход по ожидаемым кредитным убыткам </t>
  </si>
  <si>
    <t>Чистый процентный доход после расходов по ожидаемым кредитным убыткам</t>
  </si>
  <si>
    <t>Расходы на персонал и прочие операционные расходы</t>
  </si>
  <si>
    <t>Прибыль до налогообложения</t>
  </si>
  <si>
    <t>Расходы по налогу на прибыль</t>
  </si>
  <si>
    <t xml:space="preserve">Прибыль за год </t>
  </si>
  <si>
    <t>Прочий совокупный доход за год</t>
  </si>
  <si>
    <t>Итого совокупный доход за год</t>
  </si>
  <si>
    <t>I. Движение денежных средств от операционной деятельности</t>
  </si>
  <si>
    <t>1.Поступление денежных средств, всего, в том числе:</t>
  </si>
  <si>
    <t xml:space="preserve">    погашение основного долга по выданным займам</t>
  </si>
  <si>
    <t xml:space="preserve">    вознаграждения по выданным займам</t>
  </si>
  <si>
    <t xml:space="preserve">    пени (неустойки) по выданным займам </t>
  </si>
  <si>
    <t xml:space="preserve">    возмещение госпошлины</t>
  </si>
  <si>
    <t xml:space="preserve">    вознаграждение по депозиту</t>
  </si>
  <si>
    <t xml:space="preserve">    прочие поступления</t>
  </si>
  <si>
    <t>2.Выбытие денежных средств, всего, в том числе:</t>
  </si>
  <si>
    <t xml:space="preserve">    займы, выданные третьим лицам</t>
  </si>
  <si>
    <t xml:space="preserve">    платежи поставщикам за товары и услуги</t>
  </si>
  <si>
    <t xml:space="preserve">    выплаты по заработной плате</t>
  </si>
  <si>
    <t xml:space="preserve">    корпоративный подоходный налог</t>
  </si>
  <si>
    <t xml:space="preserve">    налоги и прочие платежи в бюджет</t>
  </si>
  <si>
    <t xml:space="preserve">    прочие выплаты</t>
  </si>
  <si>
    <t>2.Чистая сумма денежных средств от операционной деятельности</t>
  </si>
  <si>
    <t>II. Движение денежных средств от инвестиционной деятельности</t>
  </si>
  <si>
    <t>1.Поступление денежных средств, всего</t>
  </si>
  <si>
    <t>изъятие с депозита</t>
  </si>
  <si>
    <t>2.Выбытие денежных средств, всего</t>
  </si>
  <si>
    <t>приобретение основных средств и нематериальных активов</t>
  </si>
  <si>
    <t>размещение на депозит</t>
  </si>
  <si>
    <t xml:space="preserve">3.Чистая сумма денежных средств от инвестиционной деятельности </t>
  </si>
  <si>
    <t>III. Движение денежных средств от финансовой деятельности</t>
  </si>
  <si>
    <t>получение займов</t>
  </si>
  <si>
    <t>размещение выпущенных облигаций</t>
  </si>
  <si>
    <t xml:space="preserve">погашение займов </t>
  </si>
  <si>
    <t>выкуп размещенных облигаций</t>
  </si>
  <si>
    <t>выплата вознаграждений по займам</t>
  </si>
  <si>
    <t>выплата вознаграждений по облигациям</t>
  </si>
  <si>
    <t xml:space="preserve">3.Чистая сумма денежных средств от финансовой деятельности </t>
  </si>
  <si>
    <t>Чистое изменение в денежных средствах</t>
  </si>
  <si>
    <t>Влияние обменных курсов валют к тенге</t>
  </si>
  <si>
    <t>Денежные средства на начало отчетного периода</t>
  </si>
  <si>
    <t>Денежные средства на конец отчетного периода</t>
  </si>
  <si>
    <t>Сальдо на 1 января 2024 года</t>
  </si>
  <si>
    <t>Сальдо на 31 декабря 2024 года</t>
  </si>
  <si>
    <t>по состоянию на 30 июня 2025 года</t>
  </si>
  <si>
    <t>30 июня 2025 года</t>
  </si>
  <si>
    <t>Обязательства по подоходному налогу</t>
  </si>
  <si>
    <t>за период, закончившийся 30 июня 2025 года</t>
  </si>
  <si>
    <t>За 6 месяцев, закончившихся 30.06.2025 года</t>
  </si>
  <si>
    <t>За 6 месяцев, закончившихся 30.06.2024 года</t>
  </si>
  <si>
    <t>Сальдо на 30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</si>
</sst>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_(* #,##0_);_(* \(#,##0\);_(* &quot;-&quot;_);_(@_)"/>
    <numFmt numFmtId="166" formatCode="_-* #,##0\ _₸_-;\-* #,##0\ _₸_-;_-* &quot;-&quot;??\ _₸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3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/>
    <xf numFmtId="0" fontId="3" fillId="0" borderId="2" xfId="0" applyFont="1" applyBorder="1"/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/>
    </xf>
    <xf numFmtId="166" fontId="3" fillId="0" borderId="0" xfId="0" applyNumberFormat="1" applyFont="1" applyAlignment="1">
      <alignment horizontal="right" wrapText="1"/>
    </xf>
    <xf numFmtId="0" fontId="6" fillId="0" borderId="0" xfId="0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0" fontId="14" fillId="0" borderId="0" xfId="1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1" fillId="0" borderId="0" xfId="0" applyFont="1"/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0" borderId="0" xfId="0" applyFont="1"/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0" fontId="1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7" xfId="0" applyFont="1" applyBorder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 indent="1"/>
    </xf>
    <xf numFmtId="3" fontId="2" fillId="0" borderId="4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 indent="1"/>
    </xf>
    <xf numFmtId="0" fontId="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3" fontId="3" fillId="0" borderId="2" xfId="0" applyNumberFormat="1" applyFont="1" applyBorder="1" applyAlignment="1">
      <alignment horizontal="right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2">
    <cellStyle name="Normal" xfId="0" builtinId="0"/>
    <cellStyle name="Обычный_ОДДС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itysheva/Downloads/&#1040;&#1041;%20&#1082;&#1086;&#1084;&#1087;%20&#1086;&#1090;&#1095;&#1077;&#1090;&#1099;/&#1076;&#1083;&#1103;%20&#1087;&#1077;&#1088;&#1077;&#1085;&#1086;&#1089;&#1072;/&#1052;&#1086;&#1080;%20&#1076;&#1086;&#1082;&#1091;&#1084;&#1077;&#1085;&#1090;&#1099;/&#1040;&#1042;&#1058;&#1054;&#1051;&#1054;&#1052;&#1041;&#1040;&#1056;&#1044;/KASE/&#1054;&#1058;&#1063;&#1045;&#1058;&#1067;/2024/&#1044;&#1044;&#1057;%201&#1082;&#1074;&#1072;&#1088;&#1090;&#1072;&#1083;%20202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ДС"/>
    </sheetNames>
    <sheetDataSet>
      <sheetData sheetId="0" refreshError="1">
        <row r="1">
          <cell r="A1" t="str">
            <v>ОТЧЕТ О ДВИЖЕНИИ ДЕНЕЖНЫХ СРЕДСТВ (прямой метод)</v>
          </cell>
        </row>
        <row r="2">
          <cell r="A2" t="str">
            <v>в тысячах тенге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zoomScale="85" zoomScaleNormal="85" workbookViewId="0">
      <selection activeCell="C29" sqref="C29"/>
    </sheetView>
  </sheetViews>
  <sheetFormatPr defaultRowHeight="12" customHeight="1" x14ac:dyDescent="0.3"/>
  <cols>
    <col min="1" max="1" width="45.21875" customWidth="1"/>
    <col min="2" max="2" width="11.6640625" customWidth="1"/>
    <col min="3" max="4" width="14.33203125" customWidth="1"/>
  </cols>
  <sheetData>
    <row r="1" spans="1:4" ht="12" customHeight="1" x14ac:dyDescent="0.3">
      <c r="A1" s="49" t="s">
        <v>18</v>
      </c>
    </row>
    <row r="2" spans="1:4" ht="12" customHeight="1" x14ac:dyDescent="0.3">
      <c r="A2" s="1" t="s">
        <v>0</v>
      </c>
      <c r="B2" s="2"/>
      <c r="C2" s="3"/>
      <c r="D2" s="3"/>
    </row>
    <row r="3" spans="1:4" ht="14.4" x14ac:dyDescent="0.3">
      <c r="A3" s="1" t="s">
        <v>87</v>
      </c>
      <c r="B3" s="2"/>
      <c r="C3" s="3"/>
      <c r="D3" s="3"/>
    </row>
    <row r="4" spans="1:4" ht="12" customHeight="1" x14ac:dyDescent="0.3">
      <c r="A4" s="2"/>
      <c r="B4" s="2"/>
      <c r="C4" s="3"/>
      <c r="D4" s="3" t="s">
        <v>20</v>
      </c>
    </row>
    <row r="5" spans="1:4" ht="25.2" customHeight="1" x14ac:dyDescent="0.3">
      <c r="A5" s="4"/>
      <c r="B5" s="5" t="s">
        <v>1</v>
      </c>
      <c r="C5" s="6" t="s">
        <v>88</v>
      </c>
      <c r="D5" s="7" t="s">
        <v>32</v>
      </c>
    </row>
    <row r="6" spans="1:4" ht="12.6" customHeight="1" x14ac:dyDescent="0.3">
      <c r="A6" s="8" t="s">
        <v>2</v>
      </c>
      <c r="B6" s="9"/>
      <c r="C6" s="10"/>
      <c r="D6" s="10"/>
    </row>
    <row r="7" spans="1:4" ht="14.4" x14ac:dyDescent="0.3">
      <c r="A7" s="11" t="s">
        <v>33</v>
      </c>
      <c r="B7" s="12">
        <v>5</v>
      </c>
      <c r="C7" s="13">
        <v>662135</v>
      </c>
      <c r="D7" s="13">
        <v>59842</v>
      </c>
    </row>
    <row r="8" spans="1:4" ht="14.4" x14ac:dyDescent="0.3">
      <c r="A8" s="11" t="s">
        <v>4</v>
      </c>
      <c r="B8" s="12">
        <v>8</v>
      </c>
      <c r="C8" s="13">
        <v>102080</v>
      </c>
      <c r="D8" s="13">
        <v>2049000</v>
      </c>
    </row>
    <row r="9" spans="1:4" ht="30" customHeight="1" x14ac:dyDescent="0.3">
      <c r="A9" s="11" t="s">
        <v>3</v>
      </c>
      <c r="B9" s="12">
        <v>9</v>
      </c>
      <c r="C9" s="13">
        <v>6446325</v>
      </c>
      <c r="D9" s="13">
        <v>5147225</v>
      </c>
    </row>
    <row r="10" spans="1:4" ht="14.4" x14ac:dyDescent="0.3">
      <c r="A10" s="11" t="s">
        <v>5</v>
      </c>
      <c r="B10" s="12">
        <v>6</v>
      </c>
      <c r="C10" s="13">
        <v>44823408</v>
      </c>
      <c r="D10" s="13">
        <v>33603453</v>
      </c>
    </row>
    <row r="11" spans="1:4" ht="14.4" x14ac:dyDescent="0.3">
      <c r="A11" s="11" t="s">
        <v>7</v>
      </c>
      <c r="B11" s="12">
        <v>7</v>
      </c>
      <c r="C11" s="13">
        <v>874286</v>
      </c>
      <c r="D11" s="13">
        <v>872335</v>
      </c>
    </row>
    <row r="12" spans="1:4" ht="12.6" customHeight="1" x14ac:dyDescent="0.3">
      <c r="A12" s="11" t="s">
        <v>6</v>
      </c>
      <c r="B12" s="12"/>
      <c r="C12" s="13">
        <v>4743</v>
      </c>
      <c r="D12" s="13">
        <v>15147</v>
      </c>
    </row>
    <row r="13" spans="1:4" ht="14.4" x14ac:dyDescent="0.3">
      <c r="A13" s="14" t="s">
        <v>36</v>
      </c>
      <c r="B13" s="12"/>
      <c r="C13" s="13">
        <v>206630</v>
      </c>
      <c r="D13" s="13">
        <v>108533</v>
      </c>
    </row>
    <row r="14" spans="1:4" ht="14.4" x14ac:dyDescent="0.3">
      <c r="A14" s="52" t="s">
        <v>8</v>
      </c>
      <c r="B14" s="15"/>
      <c r="C14" s="16">
        <f>SUM(C7:C13)</f>
        <v>53119607</v>
      </c>
      <c r="D14" s="16">
        <f>SUM(D7:D13)</f>
        <v>41855535</v>
      </c>
    </row>
    <row r="15" spans="1:4" ht="12.6" customHeight="1" x14ac:dyDescent="0.3">
      <c r="A15" s="52"/>
      <c r="B15" s="15"/>
      <c r="C15" s="16"/>
      <c r="D15" s="16"/>
    </row>
    <row r="16" spans="1:4" ht="12.6" customHeight="1" x14ac:dyDescent="0.3">
      <c r="A16" s="52" t="s">
        <v>9</v>
      </c>
      <c r="B16" s="15"/>
      <c r="C16" s="13"/>
      <c r="D16" s="13"/>
    </row>
    <row r="17" spans="1:4" ht="12.6" customHeight="1" x14ac:dyDescent="0.3">
      <c r="A17" s="14" t="s">
        <v>34</v>
      </c>
      <c r="B17" s="12"/>
      <c r="C17" s="13">
        <v>72004</v>
      </c>
      <c r="D17" s="13">
        <v>41359</v>
      </c>
    </row>
    <row r="18" spans="1:4" ht="12.6" customHeight="1" x14ac:dyDescent="0.3">
      <c r="A18" s="14" t="s">
        <v>89</v>
      </c>
      <c r="B18" s="12"/>
      <c r="C18" s="13">
        <v>514</v>
      </c>
      <c r="D18" s="13"/>
    </row>
    <row r="19" spans="1:4" ht="12.6" customHeight="1" x14ac:dyDescent="0.3">
      <c r="A19" s="14" t="s">
        <v>11</v>
      </c>
      <c r="B19" s="12">
        <v>18</v>
      </c>
      <c r="C19" s="13">
        <v>43292</v>
      </c>
      <c r="D19" s="13">
        <v>70787</v>
      </c>
    </row>
    <row r="20" spans="1:4" ht="12.6" customHeight="1" x14ac:dyDescent="0.3">
      <c r="A20" s="14" t="s">
        <v>35</v>
      </c>
      <c r="B20" s="12">
        <v>10</v>
      </c>
      <c r="C20" s="13">
        <v>28158773</v>
      </c>
      <c r="D20" s="13">
        <v>26922180</v>
      </c>
    </row>
    <row r="21" spans="1:4" ht="12.6" customHeight="1" x14ac:dyDescent="0.3">
      <c r="A21" s="14" t="s">
        <v>10</v>
      </c>
      <c r="B21" s="12">
        <v>11</v>
      </c>
      <c r="C21" s="13">
        <v>14071510</v>
      </c>
      <c r="D21" s="13">
        <v>5610904</v>
      </c>
    </row>
    <row r="22" spans="1:4" ht="12.6" customHeight="1" x14ac:dyDescent="0.3">
      <c r="A22" s="14" t="s">
        <v>37</v>
      </c>
      <c r="B22" s="12">
        <v>12</v>
      </c>
      <c r="C22" s="13">
        <v>357430</v>
      </c>
      <c r="D22" s="13">
        <v>191971</v>
      </c>
    </row>
    <row r="23" spans="1:4" ht="12.6" customHeight="1" x14ac:dyDescent="0.3">
      <c r="A23" s="52" t="s">
        <v>12</v>
      </c>
      <c r="B23" s="12"/>
      <c r="C23" s="16">
        <f>SUM(C17:C22)</f>
        <v>42703523</v>
      </c>
      <c r="D23" s="16">
        <f>SUM(D17:D22)</f>
        <v>32837201</v>
      </c>
    </row>
    <row r="24" spans="1:4" ht="12.6" customHeight="1" x14ac:dyDescent="0.3">
      <c r="A24" s="52"/>
      <c r="B24" s="15"/>
      <c r="C24" s="16"/>
      <c r="D24" s="16"/>
    </row>
    <row r="25" spans="1:4" ht="12.6" customHeight="1" x14ac:dyDescent="0.3">
      <c r="A25" s="52" t="s">
        <v>13</v>
      </c>
      <c r="B25" s="12"/>
      <c r="C25" s="13"/>
      <c r="D25" s="13"/>
    </row>
    <row r="26" spans="1:4" ht="12.6" customHeight="1" x14ac:dyDescent="0.3">
      <c r="A26" s="14" t="s">
        <v>14</v>
      </c>
      <c r="B26" s="12">
        <v>13</v>
      </c>
      <c r="C26" s="13">
        <v>4405061</v>
      </c>
      <c r="D26" s="13">
        <v>4405061</v>
      </c>
    </row>
    <row r="27" spans="1:4" ht="12.6" customHeight="1" x14ac:dyDescent="0.3">
      <c r="A27" s="53" t="s">
        <v>38</v>
      </c>
      <c r="B27" s="12"/>
      <c r="C27" s="13">
        <v>6011023</v>
      </c>
      <c r="D27" s="13">
        <v>4613273</v>
      </c>
    </row>
    <row r="28" spans="1:4" ht="12.6" customHeight="1" x14ac:dyDescent="0.3">
      <c r="A28" s="52" t="s">
        <v>15</v>
      </c>
      <c r="B28" s="15"/>
      <c r="C28" s="16">
        <f>SUM(C26:C27)</f>
        <v>10416084</v>
      </c>
      <c r="D28" s="16">
        <f>SUM(D26:D27)</f>
        <v>9018334</v>
      </c>
    </row>
    <row r="29" spans="1:4" ht="12.6" customHeight="1" x14ac:dyDescent="0.3">
      <c r="A29" s="52" t="s">
        <v>16</v>
      </c>
      <c r="B29" s="15"/>
      <c r="C29" s="16">
        <f>C23+C28</f>
        <v>53119607</v>
      </c>
      <c r="D29" s="16">
        <f>D23+D28</f>
        <v>41855535</v>
      </c>
    </row>
    <row r="30" spans="1:4" ht="12" customHeight="1" x14ac:dyDescent="0.3">
      <c r="A30" s="2"/>
      <c r="B30" s="2"/>
      <c r="C30" s="3"/>
      <c r="D30" s="3"/>
    </row>
    <row r="31" spans="1:4" ht="12" customHeight="1" x14ac:dyDescent="0.3">
      <c r="A31" s="2"/>
      <c r="B31" s="2"/>
      <c r="C31" s="3"/>
      <c r="D31" s="3"/>
    </row>
    <row r="32" spans="1:4" ht="12" customHeight="1" x14ac:dyDescent="0.3">
      <c r="A32" s="1" t="s">
        <v>24</v>
      </c>
      <c r="B32" s="1"/>
      <c r="C32" s="54"/>
      <c r="D32" s="55" t="s">
        <v>25</v>
      </c>
    </row>
    <row r="33" spans="1:4" ht="12" customHeight="1" x14ac:dyDescent="0.3">
      <c r="A33" s="1"/>
      <c r="B33" s="1"/>
      <c r="C33" s="54"/>
      <c r="D33" s="54"/>
    </row>
    <row r="34" spans="1:4" ht="12" customHeight="1" x14ac:dyDescent="0.3">
      <c r="A34" s="1"/>
      <c r="B34" s="1"/>
      <c r="C34" s="54"/>
      <c r="D34" s="54"/>
    </row>
    <row r="35" spans="1:4" ht="12" customHeight="1" x14ac:dyDescent="0.3">
      <c r="A35" s="1" t="s">
        <v>29</v>
      </c>
      <c r="B35" s="1"/>
      <c r="C35" s="54"/>
      <c r="D35" s="54" t="s">
        <v>30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zoomScale="85" zoomScaleNormal="85" workbookViewId="0">
      <selection activeCell="C16" sqref="C16"/>
    </sheetView>
  </sheetViews>
  <sheetFormatPr defaultRowHeight="11.4" customHeight="1" x14ac:dyDescent="0.3"/>
  <cols>
    <col min="1" max="1" width="45.33203125" customWidth="1"/>
    <col min="2" max="2" width="7.33203125" customWidth="1"/>
    <col min="3" max="4" width="17.33203125" customWidth="1"/>
  </cols>
  <sheetData>
    <row r="1" spans="1:4" ht="11.4" customHeight="1" x14ac:dyDescent="0.3">
      <c r="A1" s="19" t="s">
        <v>18</v>
      </c>
      <c r="B1" s="19"/>
      <c r="C1" s="19"/>
      <c r="D1" s="19"/>
    </row>
    <row r="2" spans="1:4" ht="11.4" customHeight="1" x14ac:dyDescent="0.3">
      <c r="A2" s="101" t="s">
        <v>19</v>
      </c>
      <c r="B2" s="19"/>
      <c r="C2" s="19"/>
      <c r="D2" s="19"/>
    </row>
    <row r="3" spans="1:4" ht="14.4" x14ac:dyDescent="0.3">
      <c r="A3" s="101" t="s">
        <v>90</v>
      </c>
      <c r="B3" s="19"/>
      <c r="C3" s="19"/>
      <c r="D3" s="19"/>
    </row>
    <row r="4" spans="1:4" ht="11.4" customHeight="1" x14ac:dyDescent="0.3">
      <c r="A4" s="56"/>
      <c r="B4" s="56"/>
      <c r="C4" s="56"/>
      <c r="D4" s="56" t="s">
        <v>20</v>
      </c>
    </row>
    <row r="5" spans="1:4" ht="52.2" customHeight="1" thickBot="1" x14ac:dyDescent="0.35">
      <c r="A5" s="61" t="s">
        <v>39</v>
      </c>
      <c r="B5" s="62" t="s">
        <v>40</v>
      </c>
      <c r="C5" s="62" t="s">
        <v>91</v>
      </c>
      <c r="D5" s="62" t="s">
        <v>92</v>
      </c>
    </row>
    <row r="6" spans="1:4" ht="11.4" customHeight="1" x14ac:dyDescent="0.3">
      <c r="A6" s="64"/>
      <c r="B6" s="65"/>
      <c r="C6" s="66"/>
      <c r="D6" s="67"/>
    </row>
    <row r="7" spans="1:4" ht="14.4" x14ac:dyDescent="0.3">
      <c r="A7" s="68" t="s">
        <v>21</v>
      </c>
      <c r="B7" s="69">
        <v>14</v>
      </c>
      <c r="C7" s="70">
        <v>7542933</v>
      </c>
      <c r="D7" s="71">
        <v>5085159</v>
      </c>
    </row>
    <row r="8" spans="1:4" ht="15" thickBot="1" x14ac:dyDescent="0.35">
      <c r="A8" s="72" t="s">
        <v>22</v>
      </c>
      <c r="B8" s="69">
        <v>15</v>
      </c>
      <c r="C8" s="70">
        <v>-3884366</v>
      </c>
      <c r="D8" s="71">
        <v>-2261673</v>
      </c>
    </row>
    <row r="9" spans="1:4" ht="28.2" thickBot="1" x14ac:dyDescent="0.35">
      <c r="A9" s="73" t="s">
        <v>41</v>
      </c>
      <c r="B9" s="74"/>
      <c r="C9" s="75">
        <f>C7+C8</f>
        <v>3658567</v>
      </c>
      <c r="D9" s="75">
        <f>D7+D8</f>
        <v>2823486</v>
      </c>
    </row>
    <row r="10" spans="1:4" ht="14.4" x14ac:dyDescent="0.3">
      <c r="A10" s="76"/>
      <c r="B10" s="69"/>
      <c r="C10" s="66"/>
      <c r="D10" s="67"/>
    </row>
    <row r="11" spans="1:4" ht="15" thickBot="1" x14ac:dyDescent="0.35">
      <c r="A11" s="77" t="s">
        <v>42</v>
      </c>
      <c r="B11" s="78">
        <v>6</v>
      </c>
      <c r="C11" s="70">
        <v>-719793</v>
      </c>
      <c r="D11" s="71">
        <v>-355840</v>
      </c>
    </row>
    <row r="12" spans="1:4" ht="28.2" thickBot="1" x14ac:dyDescent="0.35">
      <c r="A12" s="79" t="s">
        <v>43</v>
      </c>
      <c r="B12" s="78"/>
      <c r="C12" s="75">
        <f>C9+C11</f>
        <v>2938774</v>
      </c>
      <c r="D12" s="75">
        <f>D9+D11</f>
        <v>2467646</v>
      </c>
    </row>
    <row r="13" spans="1:4" ht="14.4" x14ac:dyDescent="0.3">
      <c r="A13" s="80"/>
      <c r="B13" s="69"/>
      <c r="C13" s="66"/>
      <c r="D13" s="81"/>
    </row>
    <row r="14" spans="1:4" ht="33" customHeight="1" x14ac:dyDescent="0.3">
      <c r="A14" s="82" t="s">
        <v>44</v>
      </c>
      <c r="B14" s="69">
        <v>16</v>
      </c>
      <c r="C14" s="70">
        <v>-1548910</v>
      </c>
      <c r="D14" s="71">
        <v>-1490389</v>
      </c>
    </row>
    <row r="15" spans="1:4" ht="15" thickBot="1" x14ac:dyDescent="0.35">
      <c r="A15" s="83" t="s">
        <v>23</v>
      </c>
      <c r="B15" s="69">
        <v>17</v>
      </c>
      <c r="C15" s="70">
        <v>261142</v>
      </c>
      <c r="D15" s="81">
        <v>166303</v>
      </c>
    </row>
    <row r="16" spans="1:4" ht="15" thickBot="1" x14ac:dyDescent="0.35">
      <c r="A16" s="79" t="s">
        <v>45</v>
      </c>
      <c r="B16" s="84"/>
      <c r="C16" s="85">
        <f>C12+C14+C15</f>
        <v>1651006</v>
      </c>
      <c r="D16" s="86">
        <f>D12+D14+D15</f>
        <v>1143560</v>
      </c>
    </row>
    <row r="17" spans="1:4" ht="14.4" x14ac:dyDescent="0.3">
      <c r="A17" s="87"/>
      <c r="B17" s="84"/>
      <c r="C17" s="88"/>
      <c r="D17" s="89"/>
    </row>
    <row r="18" spans="1:4" ht="15" thickBot="1" x14ac:dyDescent="0.35">
      <c r="A18" s="77" t="s">
        <v>46</v>
      </c>
      <c r="B18" s="78">
        <v>18</v>
      </c>
      <c r="C18" s="90">
        <v>-253256</v>
      </c>
      <c r="D18" s="90">
        <v>-239979</v>
      </c>
    </row>
    <row r="19" spans="1:4" ht="14.4" x14ac:dyDescent="0.3">
      <c r="A19" s="72"/>
      <c r="B19" s="69"/>
      <c r="C19" s="66"/>
      <c r="D19" s="91"/>
    </row>
    <row r="20" spans="1:4" ht="15" thickBot="1" x14ac:dyDescent="0.35">
      <c r="A20" s="92" t="s">
        <v>47</v>
      </c>
      <c r="B20" s="93"/>
      <c r="C20" s="94">
        <f>C16+C18</f>
        <v>1397750</v>
      </c>
      <c r="D20" s="94">
        <f>D16+D18</f>
        <v>903581</v>
      </c>
    </row>
    <row r="21" spans="1:4" ht="15" thickTop="1" x14ac:dyDescent="0.3">
      <c r="A21" s="76"/>
      <c r="B21" s="69"/>
      <c r="C21" s="66"/>
      <c r="D21" s="91"/>
    </row>
    <row r="22" spans="1:4" ht="15" thickBot="1" x14ac:dyDescent="0.35">
      <c r="A22" s="95" t="s">
        <v>48</v>
      </c>
      <c r="B22" s="96"/>
      <c r="C22" s="63">
        <v>0</v>
      </c>
      <c r="D22" s="97">
        <v>0</v>
      </c>
    </row>
    <row r="23" spans="1:4" ht="14.4" x14ac:dyDescent="0.3">
      <c r="A23" s="98"/>
      <c r="B23" s="69"/>
      <c r="C23" s="66"/>
      <c r="D23" s="67"/>
    </row>
    <row r="24" spans="1:4" ht="15" thickBot="1" x14ac:dyDescent="0.35">
      <c r="A24" s="99" t="s">
        <v>49</v>
      </c>
      <c r="B24" s="93"/>
      <c r="C24" s="94">
        <f>C20+C22</f>
        <v>1397750</v>
      </c>
      <c r="D24" s="100">
        <f>D20+D22</f>
        <v>903581</v>
      </c>
    </row>
    <row r="25" spans="1:4" ht="15" thickTop="1" x14ac:dyDescent="0.3">
      <c r="A25" s="57"/>
      <c r="B25" s="58"/>
      <c r="C25" s="59"/>
      <c r="D25" s="60"/>
    </row>
    <row r="26" spans="1:4" ht="11.4" customHeight="1" x14ac:dyDescent="0.3">
      <c r="A26" s="1"/>
      <c r="B26" s="1"/>
      <c r="C26" s="54"/>
      <c r="D26" s="54"/>
    </row>
    <row r="27" spans="1:4" ht="11.4" customHeight="1" x14ac:dyDescent="0.3">
      <c r="A27" s="1" t="s">
        <v>24</v>
      </c>
      <c r="B27" s="1"/>
      <c r="C27" s="54"/>
      <c r="D27" s="54" t="s">
        <v>25</v>
      </c>
    </row>
    <row r="28" spans="1:4" ht="11.4" customHeight="1" x14ac:dyDescent="0.3">
      <c r="A28" s="1"/>
      <c r="B28" s="1"/>
      <c r="C28" s="54"/>
      <c r="D28" s="54"/>
    </row>
    <row r="29" spans="1:4" ht="11.4" customHeight="1" x14ac:dyDescent="0.3">
      <c r="A29" s="1"/>
      <c r="B29" s="1"/>
      <c r="C29" s="54"/>
      <c r="D29" s="54"/>
    </row>
    <row r="30" spans="1:4" ht="11.4" customHeight="1" x14ac:dyDescent="0.3">
      <c r="A30" s="1" t="s">
        <v>29</v>
      </c>
      <c r="B30" s="1"/>
      <c r="C30" s="54"/>
      <c r="D30" s="54" t="s">
        <v>30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7"/>
  <sheetViews>
    <sheetView topLeftCell="A13" zoomScale="70" zoomScaleNormal="70" workbookViewId="0">
      <selection activeCell="C42" sqref="C42"/>
    </sheetView>
  </sheetViews>
  <sheetFormatPr defaultRowHeight="11.4" customHeight="1" x14ac:dyDescent="0.3"/>
  <cols>
    <col min="1" max="1" width="50.44140625" customWidth="1"/>
    <col min="2" max="3" width="15.44140625" customWidth="1"/>
  </cols>
  <sheetData>
    <row r="1" spans="1:5" ht="15" customHeight="1" x14ac:dyDescent="0.3">
      <c r="A1" s="49" t="s">
        <v>18</v>
      </c>
    </row>
    <row r="2" spans="1:5" ht="17.399999999999999" customHeight="1" x14ac:dyDescent="0.3">
      <c r="A2" s="112" t="str">
        <f>[1]ДДС!A1</f>
        <v>ОТЧЕТ О ДВИЖЕНИИ ДЕНЕЖНЫХ СРЕДСТВ (прямой метод)</v>
      </c>
      <c r="B2" s="112"/>
      <c r="C2" s="112"/>
      <c r="D2" s="51"/>
      <c r="E2" s="51"/>
    </row>
    <row r="3" spans="1:5" ht="16.2" customHeight="1" x14ac:dyDescent="0.3">
      <c r="A3" s="48"/>
      <c r="B3" s="48"/>
      <c r="C3" s="50" t="s">
        <v>20</v>
      </c>
      <c r="D3" s="48"/>
      <c r="E3" s="48"/>
    </row>
    <row r="4" spans="1:5" ht="44.4" customHeight="1" x14ac:dyDescent="0.3">
      <c r="A4" s="105" t="str">
        <f>[1]ДДС!A2</f>
        <v>в тысячах тенге</v>
      </c>
      <c r="B4" s="105" t="s">
        <v>91</v>
      </c>
      <c r="C4" s="105" t="s">
        <v>92</v>
      </c>
      <c r="D4" s="20"/>
      <c r="E4" s="21"/>
    </row>
    <row r="5" spans="1:5" ht="27.6" x14ac:dyDescent="0.3">
      <c r="A5" s="52" t="s">
        <v>50</v>
      </c>
      <c r="B5" s="9"/>
      <c r="C5" s="106"/>
      <c r="D5" s="22"/>
      <c r="E5" s="23"/>
    </row>
    <row r="6" spans="1:5" ht="14.4" x14ac:dyDescent="0.3">
      <c r="A6" s="106" t="s">
        <v>51</v>
      </c>
      <c r="B6" s="104">
        <f>SUM(B7:B12)</f>
        <v>34667823</v>
      </c>
      <c r="C6" s="104">
        <f>SUM(C7:C12)</f>
        <v>21858613</v>
      </c>
      <c r="D6" s="24"/>
      <c r="E6" s="25"/>
    </row>
    <row r="7" spans="1:5" ht="14.4" x14ac:dyDescent="0.3">
      <c r="A7" s="107" t="s">
        <v>52</v>
      </c>
      <c r="B7" s="102">
        <v>27030483</v>
      </c>
      <c r="C7" s="108">
        <v>16948204</v>
      </c>
      <c r="D7" s="27"/>
      <c r="E7" s="28"/>
    </row>
    <row r="8" spans="1:5" ht="14.4" x14ac:dyDescent="0.3">
      <c r="A8" s="107" t="s">
        <v>53</v>
      </c>
      <c r="B8" s="102">
        <v>6941884</v>
      </c>
      <c r="C8" s="108">
        <v>4399116</v>
      </c>
      <c r="D8" s="27"/>
      <c r="E8" s="28"/>
    </row>
    <row r="9" spans="1:5" ht="14.4" x14ac:dyDescent="0.3">
      <c r="A9" s="107" t="s">
        <v>54</v>
      </c>
      <c r="B9" s="102">
        <v>276488</v>
      </c>
      <c r="C9" s="108">
        <v>167101</v>
      </c>
      <c r="D9" s="27"/>
      <c r="E9" s="28"/>
    </row>
    <row r="10" spans="1:5" ht="14.4" x14ac:dyDescent="0.3">
      <c r="A10" s="107" t="s">
        <v>55</v>
      </c>
      <c r="B10" s="102">
        <v>137616</v>
      </c>
      <c r="C10" s="108">
        <v>33638</v>
      </c>
      <c r="D10" s="27"/>
      <c r="E10" s="28"/>
    </row>
    <row r="11" spans="1:5" ht="14.4" x14ac:dyDescent="0.3">
      <c r="A11" s="107" t="s">
        <v>56</v>
      </c>
      <c r="B11" s="102">
        <v>280490</v>
      </c>
      <c r="C11" s="108">
        <v>293524</v>
      </c>
      <c r="D11" s="27"/>
      <c r="E11" s="29"/>
    </row>
    <row r="12" spans="1:5" ht="14.4" x14ac:dyDescent="0.3">
      <c r="A12" s="107" t="s">
        <v>57</v>
      </c>
      <c r="B12" s="102">
        <v>862</v>
      </c>
      <c r="C12" s="108">
        <v>17030</v>
      </c>
      <c r="D12" s="27"/>
      <c r="E12" s="29"/>
    </row>
    <row r="13" spans="1:5" ht="14.4" x14ac:dyDescent="0.3">
      <c r="A13" s="106" t="s">
        <v>58</v>
      </c>
      <c r="B13" s="104">
        <f>SUM(B14:B19)</f>
        <v>-40656848</v>
      </c>
      <c r="C13" s="104">
        <f>SUM(C14:C19)</f>
        <v>-27565989</v>
      </c>
      <c r="D13" s="27"/>
      <c r="E13" s="28"/>
    </row>
    <row r="14" spans="1:5" ht="14.4" x14ac:dyDescent="0.3">
      <c r="A14" s="107" t="s">
        <v>59</v>
      </c>
      <c r="B14" s="102">
        <v>-38683565</v>
      </c>
      <c r="C14" s="108">
        <v>-25924010</v>
      </c>
      <c r="D14" s="27"/>
      <c r="E14" s="28"/>
    </row>
    <row r="15" spans="1:5" ht="14.4" x14ac:dyDescent="0.3">
      <c r="A15" s="107" t="s">
        <v>60</v>
      </c>
      <c r="B15" s="102">
        <v>-632778</v>
      </c>
      <c r="C15" s="108">
        <v>-545560</v>
      </c>
      <c r="D15" s="27"/>
      <c r="E15" s="28"/>
    </row>
    <row r="16" spans="1:5" ht="14.4" x14ac:dyDescent="0.3">
      <c r="A16" s="107" t="s">
        <v>61</v>
      </c>
      <c r="B16" s="102">
        <v>-577761</v>
      </c>
      <c r="C16" s="108">
        <v>-458129</v>
      </c>
      <c r="D16" s="27"/>
      <c r="E16" s="28"/>
    </row>
    <row r="17" spans="1:5" ht="14.4" x14ac:dyDescent="0.3">
      <c r="A17" s="107" t="s">
        <v>62</v>
      </c>
      <c r="B17" s="102">
        <v>-275925</v>
      </c>
      <c r="C17" s="108">
        <v>-159188</v>
      </c>
      <c r="D17" s="27"/>
      <c r="E17" s="28"/>
    </row>
    <row r="18" spans="1:5" ht="14.4" x14ac:dyDescent="0.3">
      <c r="A18" s="107" t="s">
        <v>63</v>
      </c>
      <c r="B18" s="102">
        <v>-129586</v>
      </c>
      <c r="C18" s="108">
        <v>-271377</v>
      </c>
      <c r="D18" s="27"/>
      <c r="E18" s="28"/>
    </row>
    <row r="19" spans="1:5" ht="14.4" x14ac:dyDescent="0.3">
      <c r="A19" s="107" t="s">
        <v>64</v>
      </c>
      <c r="B19" s="102">
        <v>-357233</v>
      </c>
      <c r="C19" s="102">
        <v>-207725</v>
      </c>
      <c r="D19" s="24"/>
      <c r="E19" s="23"/>
    </row>
    <row r="20" spans="1:5" ht="27.6" x14ac:dyDescent="0.3">
      <c r="A20" s="52" t="s">
        <v>65</v>
      </c>
      <c r="B20" s="104">
        <f>B6+B13</f>
        <v>-5989025</v>
      </c>
      <c r="C20" s="104">
        <f>C6+C13</f>
        <v>-5707376</v>
      </c>
      <c r="D20" s="30"/>
      <c r="E20" s="23"/>
    </row>
    <row r="21" spans="1:5" ht="27.6" x14ac:dyDescent="0.3">
      <c r="A21" s="52" t="s">
        <v>66</v>
      </c>
      <c r="B21" s="102"/>
      <c r="C21" s="110"/>
      <c r="D21" s="30"/>
      <c r="E21" s="23"/>
    </row>
    <row r="22" spans="1:5" ht="14.4" x14ac:dyDescent="0.3">
      <c r="A22" s="106" t="s">
        <v>67</v>
      </c>
      <c r="B22" s="104">
        <f>B23</f>
        <v>28425798</v>
      </c>
      <c r="C22" s="104">
        <f>C23</f>
        <v>8320000</v>
      </c>
      <c r="D22" s="30"/>
      <c r="E22" s="28"/>
    </row>
    <row r="23" spans="1:5" ht="14.4" x14ac:dyDescent="0.3">
      <c r="A23" s="107" t="s">
        <v>68</v>
      </c>
      <c r="B23" s="102">
        <v>28425798</v>
      </c>
      <c r="C23" s="110">
        <v>8320000</v>
      </c>
      <c r="D23" s="30"/>
      <c r="E23" s="23"/>
    </row>
    <row r="24" spans="1:5" ht="14.4" x14ac:dyDescent="0.3">
      <c r="A24" s="106" t="s">
        <v>69</v>
      </c>
      <c r="B24" s="104">
        <f>SUM(B25:B26)</f>
        <v>-27737945</v>
      </c>
      <c r="C24" s="104">
        <f>SUM(C25:C26)</f>
        <v>-8589129</v>
      </c>
      <c r="D24" s="30"/>
      <c r="E24" s="23"/>
    </row>
    <row r="25" spans="1:5" ht="14.4" x14ac:dyDescent="0.3">
      <c r="A25" s="107" t="s">
        <v>70</v>
      </c>
      <c r="B25" s="102">
        <v>-45167</v>
      </c>
      <c r="C25" s="110">
        <v>-74129</v>
      </c>
      <c r="D25" s="30"/>
      <c r="E25" s="23"/>
    </row>
    <row r="26" spans="1:5" ht="14.4" x14ac:dyDescent="0.3">
      <c r="A26" s="107" t="s">
        <v>71</v>
      </c>
      <c r="B26" s="102">
        <v>-27692778</v>
      </c>
      <c r="C26" s="110">
        <v>-8515000</v>
      </c>
      <c r="D26" s="30"/>
      <c r="E26" s="23"/>
    </row>
    <row r="27" spans="1:5" ht="27.6" x14ac:dyDescent="0.3">
      <c r="A27" s="52" t="s">
        <v>72</v>
      </c>
      <c r="B27" s="104">
        <f>B22+B24</f>
        <v>687853</v>
      </c>
      <c r="C27" s="104">
        <f>C22+C24</f>
        <v>-269129</v>
      </c>
      <c r="D27" s="30"/>
      <c r="E27" s="23"/>
    </row>
    <row r="28" spans="1:5" ht="27.6" x14ac:dyDescent="0.3">
      <c r="A28" s="52" t="s">
        <v>73</v>
      </c>
      <c r="B28" s="102"/>
      <c r="C28" s="110"/>
      <c r="D28" s="30"/>
      <c r="E28" s="31"/>
    </row>
    <row r="29" spans="1:5" ht="14.4" x14ac:dyDescent="0.3">
      <c r="A29" s="52" t="s">
        <v>67</v>
      </c>
      <c r="B29" s="103">
        <f>SUM(B30:B31)</f>
        <v>24372527</v>
      </c>
      <c r="C29" s="103">
        <f>SUM(C30:C31)</f>
        <v>20941441</v>
      </c>
      <c r="D29" s="33"/>
      <c r="E29" s="23"/>
    </row>
    <row r="30" spans="1:5" ht="14.4" x14ac:dyDescent="0.3">
      <c r="A30" s="14" t="s">
        <v>74</v>
      </c>
      <c r="B30" s="102">
        <v>19071825</v>
      </c>
      <c r="C30" s="108">
        <v>8050000</v>
      </c>
      <c r="D30" s="22"/>
      <c r="E30" s="23"/>
    </row>
    <row r="31" spans="1:5" ht="14.4" x14ac:dyDescent="0.3">
      <c r="A31" s="14" t="s">
        <v>75</v>
      </c>
      <c r="B31" s="102">
        <v>5300702</v>
      </c>
      <c r="C31" s="102">
        <v>12891441</v>
      </c>
      <c r="D31" s="34"/>
      <c r="E31" s="23"/>
    </row>
    <row r="32" spans="1:5" ht="14.4" x14ac:dyDescent="0.3">
      <c r="A32" s="52" t="s">
        <v>69</v>
      </c>
      <c r="B32" s="104">
        <f>SUM(B33:B36)</f>
        <v>-18514965</v>
      </c>
      <c r="C32" s="104">
        <f>SUM(C33:C36)</f>
        <v>-15006598</v>
      </c>
      <c r="D32" s="26"/>
      <c r="E32" s="23"/>
    </row>
    <row r="33" spans="1:5" ht="14.4" x14ac:dyDescent="0.3">
      <c r="A33" s="111" t="s">
        <v>76</v>
      </c>
      <c r="B33" s="102">
        <v>-10809000</v>
      </c>
      <c r="C33" s="108">
        <v>-9740192</v>
      </c>
      <c r="D33" s="26"/>
      <c r="E33" s="23"/>
    </row>
    <row r="34" spans="1:5" ht="14.4" x14ac:dyDescent="0.3">
      <c r="A34" s="14" t="s">
        <v>77</v>
      </c>
      <c r="B34" s="102">
        <v>-4000000</v>
      </c>
      <c r="C34" s="108">
        <v>-3000000</v>
      </c>
      <c r="D34" s="27"/>
      <c r="E34" s="23"/>
    </row>
    <row r="35" spans="1:5" ht="14.4" x14ac:dyDescent="0.3">
      <c r="A35" s="111" t="s">
        <v>78</v>
      </c>
      <c r="B35" s="102">
        <v>-434409</v>
      </c>
      <c r="C35" s="108">
        <v>-462851</v>
      </c>
      <c r="D35" s="27"/>
      <c r="E35" s="23"/>
    </row>
    <row r="36" spans="1:5" ht="14.4" x14ac:dyDescent="0.3">
      <c r="A36" s="14" t="s">
        <v>79</v>
      </c>
      <c r="B36" s="102">
        <v>-3271556</v>
      </c>
      <c r="C36" s="102">
        <v>-1803555</v>
      </c>
      <c r="D36" s="24"/>
      <c r="E36" s="23"/>
    </row>
    <row r="37" spans="1:5" ht="27.6" x14ac:dyDescent="0.3">
      <c r="A37" s="52" t="s">
        <v>80</v>
      </c>
      <c r="B37" s="104">
        <f>B29+B32</f>
        <v>5857562</v>
      </c>
      <c r="C37" s="104">
        <f>C29+C32</f>
        <v>5934843</v>
      </c>
      <c r="D37" s="30"/>
      <c r="E37" s="23"/>
    </row>
    <row r="38" spans="1:5" ht="14.4" x14ac:dyDescent="0.3">
      <c r="A38" s="106" t="s">
        <v>81</v>
      </c>
      <c r="B38" s="104">
        <f>B20+B27+B37</f>
        <v>556390</v>
      </c>
      <c r="C38" s="104">
        <f>C20+C27+C37</f>
        <v>-41662</v>
      </c>
      <c r="D38" s="30"/>
      <c r="E38" s="23"/>
    </row>
    <row r="39" spans="1:5" ht="14.4" x14ac:dyDescent="0.3">
      <c r="A39" s="14" t="s">
        <v>82</v>
      </c>
      <c r="B39" s="102">
        <v>45903</v>
      </c>
      <c r="C39" s="110">
        <v>-297</v>
      </c>
      <c r="D39" s="30"/>
      <c r="E39" s="23"/>
    </row>
    <row r="40" spans="1:5" ht="14.4" x14ac:dyDescent="0.3">
      <c r="A40" s="106" t="s">
        <v>83</v>
      </c>
      <c r="B40" s="104">
        <v>59842</v>
      </c>
      <c r="C40" s="109">
        <v>381421</v>
      </c>
      <c r="D40" s="30"/>
      <c r="E40" s="23"/>
    </row>
    <row r="41" spans="1:5" ht="14.4" x14ac:dyDescent="0.3">
      <c r="A41" s="52" t="s">
        <v>84</v>
      </c>
      <c r="B41" s="103">
        <v>662135</v>
      </c>
      <c r="C41" s="103">
        <v>339462</v>
      </c>
      <c r="D41" s="24"/>
      <c r="E41" s="23"/>
    </row>
    <row r="42" spans="1:5" ht="11.4" customHeight="1" x14ac:dyDescent="0.3">
      <c r="A42" s="32"/>
      <c r="B42" s="35"/>
      <c r="C42" s="37"/>
      <c r="D42" s="37"/>
      <c r="E42" s="23"/>
    </row>
    <row r="43" spans="1:5" ht="11.4" customHeight="1" x14ac:dyDescent="0.3">
      <c r="A43" s="32"/>
      <c r="B43" s="37"/>
      <c r="C43" s="37"/>
      <c r="D43" s="23"/>
      <c r="E43" s="38"/>
    </row>
    <row r="44" spans="1:5" ht="11.4" customHeight="1" x14ac:dyDescent="0.3">
      <c r="A44" s="1" t="s">
        <v>24</v>
      </c>
      <c r="B44" s="1"/>
      <c r="C44" s="55" t="s">
        <v>17</v>
      </c>
      <c r="D44" s="23"/>
      <c r="E44" s="38"/>
    </row>
    <row r="45" spans="1:5" ht="11.4" customHeight="1" x14ac:dyDescent="0.3">
      <c r="A45" s="1"/>
      <c r="B45" s="1"/>
      <c r="C45" s="54"/>
      <c r="D45" s="23"/>
      <c r="E45" s="39"/>
    </row>
    <row r="46" spans="1:5" ht="11.4" customHeight="1" x14ac:dyDescent="0.3">
      <c r="A46" s="1"/>
      <c r="B46" s="1"/>
      <c r="C46" s="54"/>
      <c r="D46" s="23"/>
      <c r="E46" s="39"/>
    </row>
    <row r="47" spans="1:5" ht="11.4" customHeight="1" x14ac:dyDescent="0.3">
      <c r="A47" s="1" t="s">
        <v>29</v>
      </c>
      <c r="B47" s="1"/>
      <c r="C47" s="54" t="s">
        <v>30</v>
      </c>
      <c r="D47" s="23"/>
      <c r="E47" s="39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9"/>
  <sheetViews>
    <sheetView tabSelected="1" zoomScale="85" zoomScaleNormal="85" workbookViewId="0">
      <selection activeCell="F15" sqref="F15"/>
    </sheetView>
  </sheetViews>
  <sheetFormatPr defaultRowHeight="12.6" customHeight="1" x14ac:dyDescent="0.3"/>
  <cols>
    <col min="1" max="1" width="33.33203125" customWidth="1"/>
    <col min="2" max="4" width="19.88671875" customWidth="1"/>
  </cols>
  <sheetData>
    <row r="1" spans="1:4" ht="12.6" customHeight="1" x14ac:dyDescent="0.3">
      <c r="A1" s="49" t="s">
        <v>18</v>
      </c>
      <c r="D1" s="40"/>
    </row>
    <row r="2" spans="1:4" ht="12.6" customHeight="1" x14ac:dyDescent="0.3">
      <c r="A2" s="113" t="s">
        <v>26</v>
      </c>
      <c r="B2" s="113"/>
      <c r="C2" s="113"/>
      <c r="D2" s="113"/>
    </row>
    <row r="3" spans="1:4" ht="12.6" customHeight="1" x14ac:dyDescent="0.3">
      <c r="A3" s="113" t="s">
        <v>90</v>
      </c>
      <c r="B3" s="113"/>
      <c r="C3" s="113"/>
      <c r="D3" s="113"/>
    </row>
    <row r="4" spans="1:4" ht="12.6" customHeight="1" x14ac:dyDescent="0.3">
      <c r="A4" s="41"/>
      <c r="D4" s="40"/>
    </row>
    <row r="5" spans="1:4" ht="12.6" customHeight="1" x14ac:dyDescent="0.3">
      <c r="A5" s="42"/>
      <c r="D5" s="43" t="s">
        <v>20</v>
      </c>
    </row>
    <row r="6" spans="1:4" ht="49.8" customHeight="1" x14ac:dyDescent="0.3">
      <c r="A6" s="44"/>
      <c r="B6" s="45" t="s">
        <v>14</v>
      </c>
      <c r="C6" s="45" t="s">
        <v>27</v>
      </c>
      <c r="D6" s="45" t="s">
        <v>15</v>
      </c>
    </row>
    <row r="7" spans="1:4" ht="12.6" customHeight="1" x14ac:dyDescent="0.3">
      <c r="A7" s="32" t="s">
        <v>85</v>
      </c>
      <c r="B7" s="46">
        <v>4405061</v>
      </c>
      <c r="C7" s="46">
        <v>2060826</v>
      </c>
      <c r="D7" s="46">
        <f>SUM(B7:C7)</f>
        <v>6465887</v>
      </c>
    </row>
    <row r="8" spans="1:4" ht="12.6" customHeight="1" x14ac:dyDescent="0.3">
      <c r="A8" s="36" t="s">
        <v>28</v>
      </c>
      <c r="B8" s="47">
        <v>0</v>
      </c>
      <c r="C8" s="47">
        <v>2719849</v>
      </c>
      <c r="D8" s="46">
        <f t="shared" ref="D8:D11" si="0">SUM(B8:C8)</f>
        <v>2719849</v>
      </c>
    </row>
    <row r="9" spans="1:4" ht="12.6" customHeight="1" x14ac:dyDescent="0.3">
      <c r="A9" s="36" t="s">
        <v>31</v>
      </c>
      <c r="B9" s="47"/>
      <c r="C9" s="47">
        <v>-167402</v>
      </c>
      <c r="D9" s="46">
        <f t="shared" si="0"/>
        <v>-167402</v>
      </c>
    </row>
    <row r="10" spans="1:4" ht="12.6" customHeight="1" x14ac:dyDescent="0.3">
      <c r="A10" s="32" t="s">
        <v>86</v>
      </c>
      <c r="B10" s="46">
        <f>B7+B8+B9</f>
        <v>4405061</v>
      </c>
      <c r="C10" s="46">
        <f t="shared" ref="C10:D10" si="1">C7+C8+C9</f>
        <v>4613273</v>
      </c>
      <c r="D10" s="46">
        <f t="shared" si="1"/>
        <v>9018334</v>
      </c>
    </row>
    <row r="11" spans="1:4" ht="12.6" customHeight="1" x14ac:dyDescent="0.3">
      <c r="A11" s="36" t="s">
        <v>28</v>
      </c>
      <c r="B11" s="47">
        <v>0</v>
      </c>
      <c r="C11" s="47">
        <v>1397750</v>
      </c>
      <c r="D11" s="46">
        <f t="shared" si="0"/>
        <v>1397750</v>
      </c>
    </row>
    <row r="12" spans="1:4" ht="12.6" customHeight="1" x14ac:dyDescent="0.3">
      <c r="A12" s="32" t="s">
        <v>93</v>
      </c>
      <c r="B12" s="46">
        <v>4405061</v>
      </c>
      <c r="C12" s="46">
        <f>SUM(C10:C11)</f>
        <v>6011023</v>
      </c>
      <c r="D12" s="46">
        <f>SUM(B12:C12)</f>
        <v>10416084</v>
      </c>
    </row>
    <row r="13" spans="1:4" ht="12.6" customHeight="1" x14ac:dyDescent="0.3">
      <c r="A13" s="17"/>
      <c r="B13" s="17"/>
      <c r="C13" s="18"/>
      <c r="D13" s="40"/>
    </row>
    <row r="14" spans="1:4" ht="12.6" customHeight="1" x14ac:dyDescent="0.3">
      <c r="A14" s="17"/>
      <c r="B14" s="17"/>
      <c r="C14" s="18"/>
      <c r="D14" s="40"/>
    </row>
    <row r="15" spans="1:4" ht="12.6" customHeight="1" x14ac:dyDescent="0.3">
      <c r="A15" s="17"/>
      <c r="B15" s="17"/>
      <c r="C15" s="18"/>
      <c r="D15" s="40"/>
    </row>
    <row r="16" spans="1:4" ht="12.6" customHeight="1" x14ac:dyDescent="0.3">
      <c r="A16" s="17" t="s">
        <v>24</v>
      </c>
      <c r="B16" s="17"/>
      <c r="D16" s="18" t="s">
        <v>25</v>
      </c>
    </row>
    <row r="17" spans="1:4" ht="12.6" customHeight="1" x14ac:dyDescent="0.3">
      <c r="A17" s="17"/>
      <c r="B17" s="17"/>
      <c r="D17" s="18"/>
    </row>
    <row r="18" spans="1:4" ht="12.6" customHeight="1" x14ac:dyDescent="0.3">
      <c r="A18" s="17"/>
      <c r="B18" s="17"/>
      <c r="D18" s="18"/>
    </row>
    <row r="19" spans="1:4" ht="12.6" customHeight="1" x14ac:dyDescent="0.3">
      <c r="A19" s="17" t="s">
        <v>29</v>
      </c>
      <c r="B19" s="17"/>
      <c r="D19" s="18" t="s">
        <v>30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2025-07-29T05:45:30Z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