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ф1" sheetId="1" r:id="rId1"/>
    <sheet name="ф2" sheetId="2" r:id="rId2"/>
    <sheet name="ф3" sheetId="3" r:id="rId3"/>
    <sheet name="ф4" sheetId="4" r:id="rId4"/>
  </sheets>
  <definedNames>
    <definedName name="BalanceSheet" localSheetId="0">ф1!#REF!</definedName>
  </definedNames>
  <calcPr calcId="162913"/>
</workbook>
</file>

<file path=xl/calcChain.xml><?xml version="1.0" encoding="utf-8"?>
<calcChain xmlns="http://schemas.openxmlformats.org/spreadsheetml/2006/main">
  <c r="I9" i="4" l="1"/>
  <c r="I22" i="4"/>
  <c r="G22" i="4"/>
  <c r="E22" i="4"/>
  <c r="C22" i="4"/>
  <c r="I21" i="4"/>
  <c r="I20" i="4"/>
  <c r="G19" i="4"/>
  <c r="E19" i="4"/>
  <c r="I15" i="4"/>
  <c r="G12" i="4"/>
  <c r="E12" i="4"/>
  <c r="I11" i="4"/>
  <c r="I10" i="4"/>
  <c r="F30" i="3"/>
  <c r="D30" i="3"/>
  <c r="D30" i="2" l="1"/>
  <c r="F24" i="2"/>
  <c r="D24" i="2"/>
  <c r="F18" i="2"/>
  <c r="D18" i="2"/>
  <c r="I18" i="4" l="1"/>
  <c r="I19" i="4" s="1"/>
  <c r="I17" i="4"/>
  <c r="I12" i="4"/>
  <c r="I8" i="4"/>
  <c r="I7" i="4"/>
  <c r="I5" i="4"/>
  <c r="F38" i="3" l="1"/>
  <c r="D38" i="3"/>
  <c r="F20" i="3"/>
  <c r="F22" i="3" s="1"/>
  <c r="D20" i="3"/>
  <c r="D22" i="3" s="1"/>
  <c r="F29" i="2"/>
  <c r="D29" i="2"/>
  <c r="F11" i="2"/>
  <c r="F14" i="2" s="1"/>
  <c r="F20" i="2" s="1"/>
  <c r="D11" i="2"/>
  <c r="D14" i="2" s="1"/>
  <c r="D20" i="2" s="1"/>
  <c r="E23" i="1"/>
  <c r="C23" i="1"/>
  <c r="E18" i="1"/>
  <c r="C18" i="1"/>
  <c r="E12" i="1"/>
  <c r="C12" i="1"/>
  <c r="F40" i="3" l="1"/>
  <c r="F43" i="3" s="1"/>
  <c r="D40" i="3"/>
  <c r="D43" i="3" s="1"/>
  <c r="F30" i="2"/>
  <c r="E24" i="1"/>
  <c r="C24" i="1"/>
</calcChain>
</file>

<file path=xl/sharedStrings.xml><?xml version="1.0" encoding="utf-8"?>
<sst xmlns="http://schemas.openxmlformats.org/spreadsheetml/2006/main" count="146" uniqueCount="103">
  <si>
    <t>Приме-чание</t>
  </si>
  <si>
    <t>тыс. тенге</t>
  </si>
  <si>
    <t>АКТИВЫ</t>
  </si>
  <si>
    <t>Денежные средства и их эквиваленты</t>
  </si>
  <si>
    <t>Счета и депозиты в банках</t>
  </si>
  <si>
    <t>Кредиты, выданные клиентам</t>
  </si>
  <si>
    <t xml:space="preserve">Основные средства и нематериальные активы </t>
  </si>
  <si>
    <t>Отложенные налоговые активы</t>
  </si>
  <si>
    <t xml:space="preserve">Прочие активы </t>
  </si>
  <si>
    <t>Итого активов</t>
  </si>
  <si>
    <t xml:space="preserve">ОБЯЗАТЕЛЬСТВА </t>
  </si>
  <si>
    <t>Обязательства по аренде</t>
  </si>
  <si>
    <t>Прочие обязательства</t>
  </si>
  <si>
    <t>Итого обязательств</t>
  </si>
  <si>
    <t>Собственный капитал</t>
  </si>
  <si>
    <t>Уставный капитал</t>
  </si>
  <si>
    <t>Резерв накопленных курсовых разниц</t>
  </si>
  <si>
    <t>Итого собственного капитала</t>
  </si>
  <si>
    <t>Буркитбаева А.Ш.</t>
  </si>
  <si>
    <t>Главный бухгалтер</t>
  </si>
  <si>
    <t>Процентные расходы</t>
  </si>
  <si>
    <t>Чистый процентный доход</t>
  </si>
  <si>
    <t>Операционные доходы</t>
  </si>
  <si>
    <t>Общие и административные расходы</t>
  </si>
  <si>
    <t>Расход по подоходному налогу</t>
  </si>
  <si>
    <t>ДВИЖЕНИЕ ДЕНЕЖНЫХ СРЕДСТВ ОТ ОПЕРАЦИОННОЙ ДЕЯТЕЛЬНОСТИ</t>
  </si>
  <si>
    <t>Процентные доходы полученные</t>
  </si>
  <si>
    <t>Процентные расходы выплаченные</t>
  </si>
  <si>
    <t>Общие и административные расходы выплаченные</t>
  </si>
  <si>
    <t>Прочие активы</t>
  </si>
  <si>
    <t>Подоходный налог уплаченный</t>
  </si>
  <si>
    <t>ДВИЖЕНИЕ ДЕНЕЖНЫХ СРЕДСТВ ОТ ИНВЕСТИЦИОННОЙ ДЕЯТЕЛЬНОСТИ</t>
  </si>
  <si>
    <t>Использование денежных средств в инвестиционной деятельности</t>
  </si>
  <si>
    <t>ДВИЖЕНИЕ ДЕНЕЖНЫХ СРЕДСТВ ОТ ФИНАНСОВОЙ ДЕЯТЕЛЬНОСТИ</t>
  </si>
  <si>
    <t xml:space="preserve">Погашение займов </t>
  </si>
  <si>
    <t xml:space="preserve">Получение займов </t>
  </si>
  <si>
    <t>Арендные платежи</t>
  </si>
  <si>
    <t>От имени Руководства ТОО "Сейф-Ломбард":</t>
  </si>
  <si>
    <t>Выпущенные долговые ценные бумаги</t>
  </si>
  <si>
    <t>Реализация основных средств и нематериальных активов</t>
  </si>
  <si>
    <t>Курсовые разницы при пересчете в валюту представления</t>
  </si>
  <si>
    <t>Итого обязательств и собственного капитала</t>
  </si>
  <si>
    <t>Процентные доходы рассчитанные с использованием метода эффективной процентной ставки</t>
  </si>
  <si>
    <t>Прочие операционные доходы нетто</t>
  </si>
  <si>
    <t>Денежные средства и их эквиваленты на начало года</t>
  </si>
  <si>
    <t>Займы банков и финансовых организаций</t>
  </si>
  <si>
    <t>Нераспределённая прибыль</t>
  </si>
  <si>
    <t>Продолжающаяся деятельность</t>
  </si>
  <si>
    <t>Прибыль до налогообложения</t>
  </si>
  <si>
    <t>Итого прочий совокупный доход за год</t>
  </si>
  <si>
    <t>Общий совокупный доход за отчётный год</t>
  </si>
  <si>
    <t xml:space="preserve">Поступления по прочим доходам </t>
  </si>
  <si>
    <t>31 декабря 2023 г.</t>
  </si>
  <si>
    <t>Изменение операционных активов</t>
  </si>
  <si>
    <t>Изменение в операционных обязательствах</t>
  </si>
  <si>
    <t>Чистое поступление/(использование) денежных средств от (в) операционной деятельности до уплаты подоходного налога</t>
  </si>
  <si>
    <t>Использование/ (поступление) денежных средств в/ (от) финансовой деятельности</t>
  </si>
  <si>
    <t>Влияние изменений курсов иностранных валют на денежные средства и их эквиваленты</t>
  </si>
  <si>
    <t>Прочий совокупный доход</t>
  </si>
  <si>
    <t>Итого прочий совокупный доход</t>
  </si>
  <si>
    <t>Соловьев С.Н.</t>
  </si>
  <si>
    <t>Заместитель председателя Правления по финансовым вопросам</t>
  </si>
  <si>
    <t>(аудировано)</t>
  </si>
  <si>
    <t xml:space="preserve">ТОО «Сейф-Ломбард»
Консолидированный отчет о финансовом положении 
по состоянию на 31 декабря 2023 года
</t>
  </si>
  <si>
    <t xml:space="preserve">ТОО «Сейф-Ломбард»
Консолидированный отчет о прибыли или убытке и прочем совокупном доходе
за год, закончившийся 31 декабря 2023 года
</t>
  </si>
  <si>
    <t>За год, закончившийся</t>
  </si>
  <si>
    <t>31 декабря 2022 г.</t>
  </si>
  <si>
    <t>Чистая прибыль/ (убыток) от операций с иностранной  валютой</t>
  </si>
  <si>
    <t>Формирование/(восстановление) резервов под ожидаемые кредитные убытки по финансовым активам</t>
  </si>
  <si>
    <t>Прибыль от приобретения дочернего предприятия</t>
  </si>
  <si>
    <t xml:space="preserve">Прибыль за год от продолжающейся деятельности </t>
  </si>
  <si>
    <t>Прекращённая деятельность</t>
  </si>
  <si>
    <t>Прибыль после налогообложения за год от прекращённой деятельности</t>
  </si>
  <si>
    <t>Прибыль за год</t>
  </si>
  <si>
    <t>Статьи, которые будут или могут быть впоследствии расклассифицированы в состав прибыли или убытка:</t>
  </si>
  <si>
    <t>За двенадцать месяцев, закончившихся</t>
  </si>
  <si>
    <t>Чистая прибыль/ (убыток) от операций с иностранной валютой</t>
  </si>
  <si>
    <t>Денежные средства и их эквиваленты (выбывшие)/приобретенные вследствие (продажи)/приобретения дочернего предприятия</t>
  </si>
  <si>
    <t>Приобретение дочернего предприятия</t>
  </si>
  <si>
    <t>Поступление от выпущенных долговых ценных бумаг</t>
  </si>
  <si>
    <t>Дивиденды выплаченные</t>
  </si>
  <si>
    <t>Чистое изменение денежных средств и их эквивалентов</t>
  </si>
  <si>
    <t xml:space="preserve">ТОО «Сейф-Ломбард»
Консолидированный отчет об изменениях в собственном капитале
за год, закончившийся 31 декабря 2023 года
</t>
  </si>
  <si>
    <t xml:space="preserve">Остаток на 1 января 2022 года (аудировано) </t>
  </si>
  <si>
    <t>Прибыль за отчетный год</t>
  </si>
  <si>
    <t>Курсовые разницы при перерасчете в валюту представления</t>
  </si>
  <si>
    <t xml:space="preserve">Итого прочий совокупный доход </t>
  </si>
  <si>
    <t>Итого совокупный доход за год</t>
  </si>
  <si>
    <t xml:space="preserve">Остаток на 31 декабря 2022 года (аудировано) </t>
  </si>
  <si>
    <t>Прибыль и общий совокупный доход за год</t>
  </si>
  <si>
    <t>Прибыль за отчётный год</t>
  </si>
  <si>
    <t>Дивиденды выплаченные (Примечание 19 (б))</t>
  </si>
  <si>
    <t>Убыток от выбытия дочерней организации (Примечание 5)</t>
  </si>
  <si>
    <t>На 31 декабря 2023 года</t>
  </si>
  <si>
    <t>Нераспределенная прибыль</t>
  </si>
  <si>
    <t xml:space="preserve">ТОО «Сейф-Ломбард»
Консолидированный отчет о движении денежных средств
за год, закончившийся 31 декабря 2023 года
</t>
  </si>
  <si>
    <t>11,12,14</t>
  </si>
  <si>
    <t xml:space="preserve">(аудировано) </t>
  </si>
  <si>
    <t>Использование денежных средств от/ (в) операционной деятельности</t>
  </si>
  <si>
    <t>Поступление от продажи дочернего предприятия</t>
  </si>
  <si>
    <t>Приобретение основных средств и нематериальных активов</t>
  </si>
  <si>
    <t>19(б)</t>
  </si>
  <si>
    <t xml:space="preserve">Денежные средства и их эквиваленты на 31 декабря 2023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</si>
</sst>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(* #,##0_);_(* \(#,##0\);_(* &quot;-&quot;??_);_(@_)"/>
    <numFmt numFmtId="165" formatCode="_-* #,##0\ _₽_-;\-* #,##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wrapText="1"/>
    </xf>
    <xf numFmtId="3" fontId="0" fillId="0" borderId="0" xfId="0" applyNumberForma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1" fillId="0" borderId="0" xfId="1" applyNumberFormat="1" applyFont="1" applyAlignment="1">
      <alignment vertical="center" wrapText="1"/>
    </xf>
    <xf numFmtId="165" fontId="1" fillId="0" borderId="0" xfId="1" applyNumberFormat="1" applyFont="1" applyAlignment="1">
      <alignment horizontal="right" vertical="center" wrapText="1"/>
    </xf>
    <xf numFmtId="165" fontId="2" fillId="0" borderId="0" xfId="1" applyNumberFormat="1" applyFont="1" applyAlignment="1">
      <alignment horizontal="right" vertical="center" wrapText="1"/>
    </xf>
    <xf numFmtId="165" fontId="2" fillId="0" borderId="0" xfId="1" applyNumberFormat="1" applyFont="1" applyAlignment="1">
      <alignment vertical="center" wrapText="1"/>
    </xf>
    <xf numFmtId="165" fontId="1" fillId="0" borderId="1" xfId="1" applyNumberFormat="1" applyFont="1" applyBorder="1" applyAlignment="1">
      <alignment horizontal="right" vertical="center" wrapText="1"/>
    </xf>
    <xf numFmtId="165" fontId="2" fillId="0" borderId="3" xfId="1" applyNumberFormat="1" applyFont="1" applyBorder="1" applyAlignment="1">
      <alignment horizontal="right" vertical="center" wrapText="1"/>
    </xf>
    <xf numFmtId="165" fontId="2" fillId="0" borderId="1" xfId="1" applyNumberFormat="1" applyFont="1" applyBorder="1" applyAlignment="1">
      <alignment horizontal="right" vertical="center" wrapText="1"/>
    </xf>
    <xf numFmtId="164" fontId="1" fillId="0" borderId="0" xfId="1" applyNumberFormat="1" applyFont="1" applyAlignment="1">
      <alignment horizontal="right" vertical="center" wrapText="1"/>
    </xf>
    <xf numFmtId="164" fontId="1" fillId="0" borderId="1" xfId="1" applyNumberFormat="1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0" xfId="1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 indent="2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 indent="2"/>
    </xf>
    <xf numFmtId="165" fontId="0" fillId="0" borderId="0" xfId="1" applyNumberFormat="1" applyFont="1"/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165" fontId="2" fillId="0" borderId="0" xfId="1" applyNumberFormat="1" applyFont="1" applyAlignment="1">
      <alignment horizontal="right" vertical="center" wrapText="1"/>
    </xf>
    <xf numFmtId="165" fontId="1" fillId="0" borderId="0" xfId="0" applyNumberFormat="1" applyFont="1" applyAlignment="1">
      <alignment wrapText="1"/>
    </xf>
    <xf numFmtId="164" fontId="2" fillId="0" borderId="0" xfId="1" applyNumberFormat="1" applyFont="1" applyBorder="1" applyAlignment="1">
      <alignment horizontal="right" vertical="center" wrapText="1"/>
    </xf>
    <xf numFmtId="165" fontId="2" fillId="0" borderId="2" xfId="1" applyNumberFormat="1" applyFont="1" applyBorder="1" applyAlignment="1">
      <alignment horizontal="right" vertical="center" wrapText="1"/>
    </xf>
    <xf numFmtId="165" fontId="2" fillId="0" borderId="0" xfId="1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165" fontId="1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65" fontId="1" fillId="0" borderId="0" xfId="1" applyNumberFormat="1" applyFont="1" applyAlignment="1">
      <alignment horizontal="right" vertical="center" wrapText="1"/>
    </xf>
    <xf numFmtId="165" fontId="2" fillId="0" borderId="0" xfId="1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165" fontId="1" fillId="0" borderId="0" xfId="1" applyNumberFormat="1" applyFont="1" applyAlignment="1">
      <alignment horizontal="right" vertical="center" wrapText="1"/>
    </xf>
    <xf numFmtId="165" fontId="2" fillId="0" borderId="0" xfId="1" applyNumberFormat="1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165" fontId="2" fillId="0" borderId="0" xfId="1" applyNumberFormat="1" applyFont="1" applyAlignment="1">
      <alignment horizontal="center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4" xfId="1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justify" vertical="center" wrapText="1"/>
    </xf>
    <xf numFmtId="165" fontId="2" fillId="0" borderId="5" xfId="1" applyNumberFormat="1" applyFont="1" applyBorder="1" applyAlignment="1">
      <alignment horizontal="right" vertical="center" wrapText="1"/>
    </xf>
    <xf numFmtId="165" fontId="2" fillId="0" borderId="6" xfId="1" applyNumberFormat="1" applyFont="1" applyBorder="1" applyAlignment="1">
      <alignment horizontal="right" vertical="center" wrapText="1"/>
    </xf>
    <xf numFmtId="165" fontId="2" fillId="0" borderId="4" xfId="1" applyNumberFormat="1" applyFont="1" applyBorder="1" applyAlignment="1">
      <alignment horizontal="right" vertical="center" wrapText="1"/>
    </xf>
    <xf numFmtId="165" fontId="2" fillId="0" borderId="0" xfId="1" applyNumberFormat="1" applyFont="1" applyBorder="1" applyAlignment="1">
      <alignment horizontal="center" vertical="center" wrapText="1"/>
    </xf>
    <xf numFmtId="165" fontId="2" fillId="0" borderId="6" xfId="1" applyNumberFormat="1" applyFont="1" applyBorder="1" applyAlignment="1">
      <alignment horizontal="center" vertical="center" wrapText="1"/>
    </xf>
    <xf numFmtId="165" fontId="1" fillId="0" borderId="6" xfId="1" applyNumberFormat="1" applyFont="1" applyBorder="1" applyAlignment="1">
      <alignment horizontal="right" vertical="center" wrapText="1"/>
    </xf>
    <xf numFmtId="165" fontId="1" fillId="0" borderId="4" xfId="1" applyNumberFormat="1" applyFont="1" applyBorder="1" applyAlignment="1">
      <alignment horizontal="right" vertical="center" wrapText="1"/>
    </xf>
    <xf numFmtId="164" fontId="2" fillId="0" borderId="4" xfId="1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1" fillId="0" borderId="0" xfId="1" applyNumberFormat="1" applyFont="1" applyAlignment="1">
      <alignment horizontal="right" vertical="center" wrapText="1"/>
    </xf>
    <xf numFmtId="165" fontId="2" fillId="0" borderId="0" xfId="1" applyNumberFormat="1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0"/>
  <sheetViews>
    <sheetView tabSelected="1" zoomScaleNormal="100" workbookViewId="0">
      <selection activeCell="B1" sqref="B1:E1"/>
    </sheetView>
  </sheetViews>
  <sheetFormatPr defaultRowHeight="15" x14ac:dyDescent="0.25"/>
  <cols>
    <col min="2" max="2" width="36" customWidth="1"/>
    <col min="3" max="3" width="15.85546875" customWidth="1"/>
    <col min="5" max="5" width="16" customWidth="1"/>
  </cols>
  <sheetData>
    <row r="1" spans="2:5" ht="85.5" customHeight="1" x14ac:dyDescent="0.25">
      <c r="B1" s="70" t="s">
        <v>63</v>
      </c>
      <c r="C1" s="70"/>
      <c r="D1" s="70"/>
      <c r="E1" s="70"/>
    </row>
    <row r="2" spans="2:5" ht="25.5" customHeight="1" x14ac:dyDescent="0.25">
      <c r="B2" s="72"/>
      <c r="C2" s="9" t="s">
        <v>52</v>
      </c>
      <c r="D2" s="73"/>
      <c r="E2" s="9" t="s">
        <v>66</v>
      </c>
    </row>
    <row r="3" spans="2:5" ht="21" customHeight="1" x14ac:dyDescent="0.25">
      <c r="B3" s="72"/>
      <c r="C3" s="9" t="s">
        <v>62</v>
      </c>
      <c r="D3" s="73"/>
      <c r="E3" s="43" t="s">
        <v>62</v>
      </c>
    </row>
    <row r="4" spans="2:5" ht="15" customHeight="1" thickBot="1" x14ac:dyDescent="0.3">
      <c r="B4" s="72"/>
      <c r="C4" s="10" t="s">
        <v>1</v>
      </c>
      <c r="D4" s="73"/>
      <c r="E4" s="10" t="s">
        <v>1</v>
      </c>
    </row>
    <row r="5" spans="2:5" x14ac:dyDescent="0.25">
      <c r="B5" s="27" t="s">
        <v>2</v>
      </c>
      <c r="C5" s="26"/>
      <c r="D5" s="31"/>
      <c r="E5" s="31"/>
    </row>
    <row r="6" spans="2:5" ht="16.5" customHeight="1" x14ac:dyDescent="0.25">
      <c r="B6" s="23" t="s">
        <v>3</v>
      </c>
      <c r="C6" s="13">
        <v>1091473</v>
      </c>
      <c r="D6" s="13"/>
      <c r="E6" s="13">
        <v>934123</v>
      </c>
    </row>
    <row r="7" spans="2:5" ht="15.75" customHeight="1" x14ac:dyDescent="0.25">
      <c r="B7" s="23" t="s">
        <v>4</v>
      </c>
      <c r="C7" s="13">
        <v>1377497</v>
      </c>
      <c r="D7" s="13"/>
      <c r="E7" s="13">
        <v>2669082</v>
      </c>
    </row>
    <row r="8" spans="2:5" ht="24.75" customHeight="1" x14ac:dyDescent="0.25">
      <c r="B8" s="23" t="s">
        <v>5</v>
      </c>
      <c r="C8" s="13">
        <v>22085383</v>
      </c>
      <c r="D8" s="13"/>
      <c r="E8" s="13">
        <v>19031330</v>
      </c>
    </row>
    <row r="9" spans="2:5" ht="24.75" customHeight="1" x14ac:dyDescent="0.25">
      <c r="B9" s="41" t="s">
        <v>6</v>
      </c>
      <c r="C9" s="13">
        <v>1770972</v>
      </c>
      <c r="D9" s="13"/>
      <c r="E9" s="13">
        <v>1784949</v>
      </c>
    </row>
    <row r="10" spans="2:5" ht="24.75" customHeight="1" x14ac:dyDescent="0.25">
      <c r="B10" s="23" t="s">
        <v>7</v>
      </c>
      <c r="C10" s="13">
        <v>89576</v>
      </c>
      <c r="D10" s="13"/>
      <c r="E10" s="13">
        <v>8792</v>
      </c>
    </row>
    <row r="11" spans="2:5" ht="18" customHeight="1" thickBot="1" x14ac:dyDescent="0.3">
      <c r="B11" s="23" t="s">
        <v>8</v>
      </c>
      <c r="C11" s="16">
        <v>812036</v>
      </c>
      <c r="D11" s="13"/>
      <c r="E11" s="16">
        <v>317588</v>
      </c>
    </row>
    <row r="12" spans="2:5" ht="16.5" customHeight="1" thickBot="1" x14ac:dyDescent="0.3">
      <c r="B12" s="27" t="s">
        <v>9</v>
      </c>
      <c r="C12" s="17">
        <f>SUM(C6:C11)</f>
        <v>27226937</v>
      </c>
      <c r="D12" s="14"/>
      <c r="E12" s="17">
        <f>SUM(E6:E11)</f>
        <v>24745864</v>
      </c>
    </row>
    <row r="13" spans="2:5" ht="15.75" customHeight="1" thickTop="1" x14ac:dyDescent="0.25">
      <c r="B13" s="27" t="s">
        <v>10</v>
      </c>
      <c r="C13" s="13"/>
      <c r="D13" s="13"/>
      <c r="E13" s="13"/>
    </row>
    <row r="14" spans="2:5" x14ac:dyDescent="0.25">
      <c r="B14" s="23" t="s">
        <v>45</v>
      </c>
      <c r="C14" s="13">
        <v>1656910</v>
      </c>
      <c r="D14" s="13"/>
      <c r="E14" s="13">
        <v>7036917</v>
      </c>
    </row>
    <row r="15" spans="2:5" x14ac:dyDescent="0.25">
      <c r="B15" s="23" t="s">
        <v>38</v>
      </c>
      <c r="C15" s="13">
        <v>5379164</v>
      </c>
      <c r="D15" s="13"/>
      <c r="E15" s="13">
        <v>889788</v>
      </c>
    </row>
    <row r="16" spans="2:5" x14ac:dyDescent="0.25">
      <c r="B16" s="23" t="s">
        <v>11</v>
      </c>
      <c r="C16" s="13">
        <v>3194</v>
      </c>
      <c r="D16" s="13"/>
      <c r="E16" s="13">
        <v>37801</v>
      </c>
    </row>
    <row r="17" spans="2:8" ht="15.75" thickBot="1" x14ac:dyDescent="0.3">
      <c r="B17" s="23" t="s">
        <v>12</v>
      </c>
      <c r="C17" s="16">
        <v>527272</v>
      </c>
      <c r="D17" s="13"/>
      <c r="E17" s="16">
        <v>465715</v>
      </c>
    </row>
    <row r="18" spans="2:8" ht="15.75" thickBot="1" x14ac:dyDescent="0.3">
      <c r="B18" s="27" t="s">
        <v>13</v>
      </c>
      <c r="C18" s="18">
        <f>SUM(C14:C17)</f>
        <v>7566540</v>
      </c>
      <c r="D18" s="14"/>
      <c r="E18" s="18">
        <f>SUM(E14:E17)</f>
        <v>8430221</v>
      </c>
    </row>
    <row r="19" spans="2:8" x14ac:dyDescent="0.25">
      <c r="B19" s="27" t="s">
        <v>14</v>
      </c>
      <c r="C19" s="13"/>
      <c r="D19" s="13"/>
      <c r="E19" s="13"/>
    </row>
    <row r="20" spans="2:8" x14ac:dyDescent="0.25">
      <c r="B20" s="23" t="s">
        <v>15</v>
      </c>
      <c r="C20" s="13">
        <v>2210273</v>
      </c>
      <c r="D20" s="13"/>
      <c r="E20" s="13">
        <v>2210273</v>
      </c>
    </row>
    <row r="21" spans="2:8" x14ac:dyDescent="0.25">
      <c r="B21" s="23" t="s">
        <v>46</v>
      </c>
      <c r="C21" s="13">
        <v>16443885</v>
      </c>
      <c r="D21" s="13"/>
      <c r="E21" s="13">
        <v>13832257</v>
      </c>
    </row>
    <row r="22" spans="2:8" ht="15.75" thickBot="1" x14ac:dyDescent="0.3">
      <c r="B22" s="23" t="s">
        <v>16</v>
      </c>
      <c r="C22" s="16">
        <v>1006239</v>
      </c>
      <c r="D22" s="13"/>
      <c r="E22" s="16">
        <v>273113</v>
      </c>
    </row>
    <row r="23" spans="2:8" ht="15.75" thickBot="1" x14ac:dyDescent="0.3">
      <c r="B23" s="27" t="s">
        <v>17</v>
      </c>
      <c r="C23" s="18">
        <f>SUM(C20:C22)</f>
        <v>19660397</v>
      </c>
      <c r="D23" s="14"/>
      <c r="E23" s="18">
        <f>SUM(E20:E22)</f>
        <v>16315643</v>
      </c>
      <c r="H23" s="2"/>
    </row>
    <row r="24" spans="2:8" ht="26.25" thickBot="1" x14ac:dyDescent="0.3">
      <c r="B24" s="68" t="s">
        <v>41</v>
      </c>
      <c r="C24" s="17">
        <f>C18+C23</f>
        <v>27226937</v>
      </c>
      <c r="D24" s="14"/>
      <c r="E24" s="17">
        <f>E18+E23</f>
        <v>24745864</v>
      </c>
    </row>
    <row r="25" spans="2:8" ht="15.75" thickTop="1" x14ac:dyDescent="0.25">
      <c r="B25" s="1"/>
      <c r="C25" s="37"/>
      <c r="D25" s="3"/>
      <c r="E25" s="37"/>
    </row>
    <row r="26" spans="2:8" ht="15.75" customHeight="1" x14ac:dyDescent="0.25">
      <c r="B26" s="74" t="s">
        <v>37</v>
      </c>
      <c r="C26" s="74"/>
      <c r="D26" s="74"/>
      <c r="E26" s="74"/>
    </row>
    <row r="28" spans="2:8" ht="15.75" thickBot="1" x14ac:dyDescent="0.3">
      <c r="B28" s="4"/>
      <c r="D28" s="5"/>
      <c r="E28" s="5"/>
    </row>
    <row r="29" spans="2:8" ht="12.75" customHeight="1" x14ac:dyDescent="0.25">
      <c r="B29" s="6" t="s">
        <v>60</v>
      </c>
      <c r="D29" s="71" t="s">
        <v>18</v>
      </c>
      <c r="E29" s="71"/>
    </row>
    <row r="30" spans="2:8" ht="39" customHeight="1" x14ac:dyDescent="0.25">
      <c r="B30" s="6" t="s">
        <v>61</v>
      </c>
      <c r="D30" s="71" t="s">
        <v>19</v>
      </c>
      <c r="E30" s="71"/>
    </row>
  </sheetData>
  <mergeCells count="6">
    <mergeCell ref="B1:E1"/>
    <mergeCell ref="D29:E29"/>
    <mergeCell ref="D30:E30"/>
    <mergeCell ref="B2:B4"/>
    <mergeCell ref="D2:D4"/>
    <mergeCell ref="B26:E26"/>
  </mergeCells>
  <pageMargins left="0.70866141732283472" right="0.70866141732283472" top="0.74803149606299213" bottom="0.74803149606299213" header="0.31496062992125984" footer="0.31496062992125984"/>
  <pageSetup paperSize="9" scale="9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6"/>
  <sheetViews>
    <sheetView zoomScaleNormal="100" workbookViewId="0">
      <selection activeCell="B2" sqref="B2:F2"/>
    </sheetView>
  </sheetViews>
  <sheetFormatPr defaultRowHeight="15" x14ac:dyDescent="0.25"/>
  <cols>
    <col min="2" max="2" width="37.5703125" customWidth="1"/>
    <col min="4" max="4" width="17.5703125" customWidth="1"/>
    <col min="5" max="5" width="6" customWidth="1"/>
    <col min="6" max="6" width="17.85546875" customWidth="1"/>
  </cols>
  <sheetData>
    <row r="2" spans="2:10" ht="73.5" customHeight="1" x14ac:dyDescent="0.25">
      <c r="B2" s="75" t="s">
        <v>64</v>
      </c>
      <c r="C2" s="75"/>
      <c r="D2" s="75"/>
      <c r="E2" s="75"/>
      <c r="F2" s="75"/>
    </row>
    <row r="3" spans="2:10" ht="25.5" x14ac:dyDescent="0.25">
      <c r="B3" s="72"/>
      <c r="C3" s="73" t="s">
        <v>0</v>
      </c>
      <c r="D3" s="9" t="s">
        <v>65</v>
      </c>
      <c r="E3" s="73"/>
      <c r="F3" s="11" t="s">
        <v>65</v>
      </c>
    </row>
    <row r="4" spans="2:10" ht="16.5" customHeight="1" x14ac:dyDescent="0.25">
      <c r="B4" s="72"/>
      <c r="C4" s="73"/>
      <c r="D4" s="9" t="s">
        <v>52</v>
      </c>
      <c r="E4" s="73"/>
      <c r="F4" s="9" t="s">
        <v>66</v>
      </c>
    </row>
    <row r="5" spans="2:10" ht="13.5" customHeight="1" x14ac:dyDescent="0.25">
      <c r="B5" s="72"/>
      <c r="C5" s="73"/>
      <c r="D5" s="9" t="s">
        <v>62</v>
      </c>
      <c r="E5" s="73"/>
      <c r="F5" s="9" t="s">
        <v>62</v>
      </c>
    </row>
    <row r="6" spans="2:10" ht="14.25" customHeight="1" thickBot="1" x14ac:dyDescent="0.3">
      <c r="B6" s="72"/>
      <c r="C6" s="73"/>
      <c r="D6" s="10" t="s">
        <v>1</v>
      </c>
      <c r="E6" s="73"/>
      <c r="F6" s="10" t="s">
        <v>1</v>
      </c>
    </row>
    <row r="7" spans="2:10" ht="48.75" customHeight="1" x14ac:dyDescent="0.25">
      <c r="B7" s="23"/>
      <c r="C7" s="24"/>
      <c r="D7" s="24"/>
      <c r="E7" s="24"/>
      <c r="F7" s="24"/>
    </row>
    <row r="8" spans="2:10" ht="17.25" customHeight="1" x14ac:dyDescent="0.25">
      <c r="B8" s="27" t="s">
        <v>47</v>
      </c>
      <c r="C8" s="76">
        <v>6</v>
      </c>
      <c r="D8" s="77">
        <v>11211049</v>
      </c>
      <c r="E8" s="77"/>
      <c r="F8" s="77">
        <v>8878164</v>
      </c>
    </row>
    <row r="9" spans="2:10" ht="38.25" customHeight="1" x14ac:dyDescent="0.25">
      <c r="B9" s="23" t="s">
        <v>42</v>
      </c>
      <c r="C9" s="76"/>
      <c r="D9" s="77"/>
      <c r="E9" s="77"/>
      <c r="F9" s="77"/>
    </row>
    <row r="10" spans="2:10" ht="21.75" customHeight="1" thickBot="1" x14ac:dyDescent="0.3">
      <c r="B10" s="23" t="s">
        <v>20</v>
      </c>
      <c r="C10" s="30">
        <v>6</v>
      </c>
      <c r="D10" s="20">
        <v>-1010367</v>
      </c>
      <c r="E10" s="13"/>
      <c r="F10" s="20">
        <v>-1079399</v>
      </c>
    </row>
    <row r="11" spans="2:10" ht="30" customHeight="1" thickBot="1" x14ac:dyDescent="0.3">
      <c r="B11" s="27" t="s">
        <v>21</v>
      </c>
      <c r="C11" s="30"/>
      <c r="D11" s="18">
        <f>SUM(D8:D10)</f>
        <v>10200682</v>
      </c>
      <c r="E11" s="14"/>
      <c r="F11" s="18">
        <f>SUM(F8:F10)</f>
        <v>7798765</v>
      </c>
    </row>
    <row r="12" spans="2:10" ht="29.25" customHeight="1" x14ac:dyDescent="0.25">
      <c r="B12" s="23" t="s">
        <v>67</v>
      </c>
      <c r="C12" s="30"/>
      <c r="D12" s="19">
        <v>283996</v>
      </c>
      <c r="E12" s="13"/>
      <c r="F12" s="19">
        <v>-809650</v>
      </c>
    </row>
    <row r="13" spans="2:10" ht="18" customHeight="1" thickBot="1" x14ac:dyDescent="0.3">
      <c r="B13" s="23" t="s">
        <v>43</v>
      </c>
      <c r="C13" s="30">
        <v>7</v>
      </c>
      <c r="D13" s="16">
        <v>403225</v>
      </c>
      <c r="E13" s="13"/>
      <c r="F13" s="16">
        <v>499554</v>
      </c>
      <c r="J13" s="2"/>
    </row>
    <row r="14" spans="2:10" ht="28.5" customHeight="1" thickBot="1" x14ac:dyDescent="0.3">
      <c r="B14" s="27" t="s">
        <v>22</v>
      </c>
      <c r="C14" s="30"/>
      <c r="D14" s="18">
        <f>D11+D12+D13</f>
        <v>10887903</v>
      </c>
      <c r="E14" s="14"/>
      <c r="F14" s="18">
        <f>F11+F12+F13</f>
        <v>7488669</v>
      </c>
    </row>
    <row r="15" spans="2:10" ht="41.25" customHeight="1" x14ac:dyDescent="0.25">
      <c r="B15" s="23" t="s">
        <v>68</v>
      </c>
      <c r="C15" s="30" t="s">
        <v>96</v>
      </c>
      <c r="D15" s="19">
        <v>-370938</v>
      </c>
      <c r="E15" s="13"/>
      <c r="F15" s="13">
        <v>19324</v>
      </c>
    </row>
    <row r="16" spans="2:10" ht="21" customHeight="1" x14ac:dyDescent="0.25">
      <c r="B16" s="23" t="s">
        <v>23</v>
      </c>
      <c r="C16" s="30">
        <v>8</v>
      </c>
      <c r="D16" s="55">
        <v>-5005678</v>
      </c>
      <c r="E16" s="13"/>
      <c r="F16" s="55">
        <v>-3692878</v>
      </c>
    </row>
    <row r="17" spans="2:6" ht="21" customHeight="1" x14ac:dyDescent="0.25">
      <c r="B17" s="46" t="s">
        <v>69</v>
      </c>
      <c r="C17" s="47">
        <v>5</v>
      </c>
      <c r="D17" s="56">
        <v>0</v>
      </c>
      <c r="E17" s="48"/>
      <c r="F17" s="56">
        <v>656464</v>
      </c>
    </row>
    <row r="18" spans="2:6" ht="15.75" thickBot="1" x14ac:dyDescent="0.3">
      <c r="B18" s="27" t="s">
        <v>48</v>
      </c>
      <c r="C18" s="30"/>
      <c r="D18" s="18">
        <f>D14+D15+D16</f>
        <v>5511287</v>
      </c>
      <c r="E18" s="14"/>
      <c r="F18" s="18">
        <f>F14+F15+F16+F17</f>
        <v>4471579</v>
      </c>
    </row>
    <row r="19" spans="2:6" ht="15.75" thickBot="1" x14ac:dyDescent="0.3">
      <c r="B19" s="23" t="s">
        <v>24</v>
      </c>
      <c r="C19" s="30">
        <v>9</v>
      </c>
      <c r="D19" s="20">
        <v>-1347475</v>
      </c>
      <c r="E19" s="13"/>
      <c r="F19" s="20">
        <v>-865404</v>
      </c>
    </row>
    <row r="20" spans="2:6" ht="27" customHeight="1" thickBot="1" x14ac:dyDescent="0.3">
      <c r="B20" s="27" t="s">
        <v>70</v>
      </c>
      <c r="C20" s="30"/>
      <c r="D20" s="17">
        <f>D18+D19</f>
        <v>4163812</v>
      </c>
      <c r="E20" s="14"/>
      <c r="F20" s="17">
        <f>F18+F19</f>
        <v>3606175</v>
      </c>
    </row>
    <row r="21" spans="2:6" ht="15.75" thickTop="1" x14ac:dyDescent="0.25">
      <c r="B21" s="7"/>
      <c r="C21" s="30"/>
      <c r="D21" s="14"/>
      <c r="E21" s="14"/>
      <c r="F21" s="14"/>
    </row>
    <row r="22" spans="2:6" x14ac:dyDescent="0.25">
      <c r="B22" s="7" t="s">
        <v>71</v>
      </c>
      <c r="C22" s="47"/>
      <c r="D22" s="49"/>
      <c r="E22" s="49"/>
      <c r="F22" s="49"/>
    </row>
    <row r="23" spans="2:6" ht="30.75" customHeight="1" x14ac:dyDescent="0.25">
      <c r="B23" s="57" t="s">
        <v>72</v>
      </c>
      <c r="C23" s="30">
        <v>5</v>
      </c>
      <c r="D23" s="40">
        <v>220870</v>
      </c>
      <c r="E23" s="14"/>
      <c r="F23" s="40">
        <v>0</v>
      </c>
    </row>
    <row r="24" spans="2:6" ht="30.75" customHeight="1" thickBot="1" x14ac:dyDescent="0.3">
      <c r="B24" s="57" t="s">
        <v>73</v>
      </c>
      <c r="C24" s="47"/>
      <c r="D24" s="18">
        <f>D20+D23</f>
        <v>4384682</v>
      </c>
      <c r="E24" s="49"/>
      <c r="F24" s="18">
        <f>F20+F23</f>
        <v>3606175</v>
      </c>
    </row>
    <row r="25" spans="2:6" ht="13.5" customHeight="1" x14ac:dyDescent="0.25">
      <c r="B25" s="57"/>
      <c r="C25" s="47"/>
      <c r="D25" s="49"/>
      <c r="E25" s="49"/>
      <c r="F25" s="49"/>
    </row>
    <row r="26" spans="2:6" x14ac:dyDescent="0.25">
      <c r="B26" s="27" t="s">
        <v>58</v>
      </c>
      <c r="C26" s="76"/>
      <c r="D26" s="78"/>
      <c r="E26" s="78"/>
      <c r="F26" s="78"/>
    </row>
    <row r="27" spans="2:6" ht="51" x14ac:dyDescent="0.25">
      <c r="B27" s="32" t="s">
        <v>74</v>
      </c>
      <c r="C27" s="76"/>
      <c r="D27" s="78"/>
      <c r="E27" s="78"/>
      <c r="F27" s="78"/>
    </row>
    <row r="28" spans="2:6" ht="26.25" thickBot="1" x14ac:dyDescent="0.3">
      <c r="B28" s="50" t="s">
        <v>40</v>
      </c>
      <c r="C28" s="30"/>
      <c r="D28" s="16">
        <v>733126</v>
      </c>
      <c r="E28" s="13"/>
      <c r="F28" s="16">
        <v>274113</v>
      </c>
    </row>
    <row r="29" spans="2:6" ht="15.75" thickBot="1" x14ac:dyDescent="0.3">
      <c r="B29" s="27" t="s">
        <v>49</v>
      </c>
      <c r="C29" s="30"/>
      <c r="D29" s="17">
        <f>D28</f>
        <v>733126</v>
      </c>
      <c r="E29" s="14"/>
      <c r="F29" s="17">
        <f>F28</f>
        <v>274113</v>
      </c>
    </row>
    <row r="30" spans="2:6" ht="16.5" thickTop="1" thickBot="1" x14ac:dyDescent="0.3">
      <c r="B30" s="27" t="s">
        <v>50</v>
      </c>
      <c r="C30" s="30"/>
      <c r="D30" s="17">
        <f>D24+D28</f>
        <v>5117808</v>
      </c>
      <c r="E30" s="14"/>
      <c r="F30" s="17">
        <f>F20+F29</f>
        <v>3880288</v>
      </c>
    </row>
    <row r="31" spans="2:6" ht="15.75" thickTop="1" x14ac:dyDescent="0.25"/>
    <row r="32" spans="2:6" ht="19.5" customHeight="1" x14ac:dyDescent="0.25">
      <c r="B32" s="74" t="s">
        <v>37</v>
      </c>
      <c r="C32" s="74"/>
      <c r="D32" s="74"/>
      <c r="E32" s="74"/>
      <c r="F32" s="74"/>
    </row>
    <row r="34" spans="2:6" ht="15.75" thickBot="1" x14ac:dyDescent="0.3">
      <c r="B34" s="4"/>
      <c r="E34" s="5"/>
      <c r="F34" s="5"/>
    </row>
    <row r="35" spans="2:6" ht="12.75" customHeight="1" x14ac:dyDescent="0.25">
      <c r="B35" s="6" t="s">
        <v>60</v>
      </c>
      <c r="E35" s="71" t="s">
        <v>18</v>
      </c>
      <c r="F35" s="71"/>
    </row>
    <row r="36" spans="2:6" ht="30.75" customHeight="1" x14ac:dyDescent="0.25">
      <c r="B36" s="6" t="s">
        <v>61</v>
      </c>
      <c r="E36" s="71" t="s">
        <v>19</v>
      </c>
      <c r="F36" s="71"/>
    </row>
  </sheetData>
  <mergeCells count="15">
    <mergeCell ref="E35:F35"/>
    <mergeCell ref="E36:F36"/>
    <mergeCell ref="B32:F32"/>
    <mergeCell ref="B2:F2"/>
    <mergeCell ref="B3:B6"/>
    <mergeCell ref="C3:C6"/>
    <mergeCell ref="E3:E6"/>
    <mergeCell ref="C8:C9"/>
    <mergeCell ref="D8:D9"/>
    <mergeCell ref="E8:E9"/>
    <mergeCell ref="F8:F9"/>
    <mergeCell ref="C26:C27"/>
    <mergeCell ref="D26:D27"/>
    <mergeCell ref="E26:E27"/>
    <mergeCell ref="F26:F27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50"/>
  <sheetViews>
    <sheetView zoomScaleNormal="100" workbookViewId="0">
      <selection activeCell="D49" sqref="D49"/>
    </sheetView>
  </sheetViews>
  <sheetFormatPr defaultRowHeight="15" x14ac:dyDescent="0.25"/>
  <cols>
    <col min="2" max="2" width="57.7109375" customWidth="1"/>
    <col min="3" max="3" width="9.140625" customWidth="1"/>
    <col min="4" max="4" width="22.7109375" customWidth="1"/>
    <col min="6" max="6" width="21.85546875" customWidth="1"/>
  </cols>
  <sheetData>
    <row r="2" spans="2:6" ht="81.75" customHeight="1" x14ac:dyDescent="0.25">
      <c r="B2" s="75" t="s">
        <v>95</v>
      </c>
      <c r="C2" s="75"/>
      <c r="D2" s="79"/>
      <c r="E2" s="79"/>
      <c r="F2" s="79"/>
    </row>
    <row r="3" spans="2:6" ht="27.75" customHeight="1" x14ac:dyDescent="0.25">
      <c r="B3" s="80"/>
      <c r="C3" s="73" t="s">
        <v>0</v>
      </c>
      <c r="D3" s="11" t="s">
        <v>75</v>
      </c>
      <c r="E3" s="73"/>
      <c r="F3" s="11" t="s">
        <v>75</v>
      </c>
    </row>
    <row r="4" spans="2:6" ht="17.25" customHeight="1" x14ac:dyDescent="0.25">
      <c r="B4" s="80"/>
      <c r="C4" s="73"/>
      <c r="D4" s="9" t="s">
        <v>52</v>
      </c>
      <c r="E4" s="73"/>
      <c r="F4" s="9" t="s">
        <v>66</v>
      </c>
    </row>
    <row r="5" spans="2:6" ht="15" customHeight="1" x14ac:dyDescent="0.25">
      <c r="B5" s="80"/>
      <c r="C5" s="73"/>
      <c r="D5" s="9" t="s">
        <v>97</v>
      </c>
      <c r="E5" s="73"/>
      <c r="F5" s="9" t="s">
        <v>97</v>
      </c>
    </row>
    <row r="6" spans="2:6" ht="15.75" customHeight="1" thickBot="1" x14ac:dyDescent="0.3">
      <c r="B6" s="80"/>
      <c r="C6" s="73"/>
      <c r="D6" s="10" t="s">
        <v>1</v>
      </c>
      <c r="E6" s="73"/>
      <c r="F6" s="10" t="s">
        <v>1</v>
      </c>
    </row>
    <row r="7" spans="2:6" ht="29.25" customHeight="1" x14ac:dyDescent="0.25">
      <c r="B7" s="27"/>
      <c r="C7" s="68"/>
      <c r="D7" s="24"/>
      <c r="E7" s="8"/>
      <c r="F7" s="24"/>
    </row>
    <row r="8" spans="2:6" ht="25.5" customHeight="1" x14ac:dyDescent="0.25">
      <c r="B8" s="29" t="s">
        <v>25</v>
      </c>
      <c r="C8" s="29"/>
      <c r="D8" s="26"/>
      <c r="E8" s="12"/>
      <c r="F8" s="26"/>
    </row>
    <row r="9" spans="2:6" ht="18.75" customHeight="1" x14ac:dyDescent="0.25">
      <c r="B9" s="23" t="s">
        <v>26</v>
      </c>
      <c r="C9" s="66"/>
      <c r="D9" s="13">
        <v>11790144</v>
      </c>
      <c r="E9" s="12"/>
      <c r="F9" s="13">
        <v>8610413</v>
      </c>
    </row>
    <row r="10" spans="2:6" ht="18.75" customHeight="1" x14ac:dyDescent="0.25">
      <c r="B10" s="23" t="s">
        <v>27</v>
      </c>
      <c r="C10" s="66"/>
      <c r="D10" s="19">
        <v>-1079673</v>
      </c>
      <c r="E10" s="12"/>
      <c r="F10" s="19">
        <v>-981499</v>
      </c>
    </row>
    <row r="11" spans="2:6" ht="25.5" customHeight="1" x14ac:dyDescent="0.25">
      <c r="B11" s="44" t="s">
        <v>76</v>
      </c>
      <c r="C11" s="66"/>
      <c r="D11" s="19">
        <v>113997</v>
      </c>
      <c r="E11" s="12"/>
      <c r="F11" s="19">
        <v>-179667</v>
      </c>
    </row>
    <row r="12" spans="2:6" ht="18.75" customHeight="1" x14ac:dyDescent="0.25">
      <c r="B12" s="23" t="s">
        <v>51</v>
      </c>
      <c r="C12" s="66"/>
      <c r="D12" s="13">
        <v>589643</v>
      </c>
      <c r="E12" s="12"/>
      <c r="F12" s="13">
        <v>544121</v>
      </c>
    </row>
    <row r="13" spans="2:6" ht="18.75" customHeight="1" x14ac:dyDescent="0.25">
      <c r="B13" s="23" t="s">
        <v>28</v>
      </c>
      <c r="C13" s="66"/>
      <c r="D13" s="19">
        <v>-3825234</v>
      </c>
      <c r="E13" s="12"/>
      <c r="F13" s="19">
        <v>-3641175</v>
      </c>
    </row>
    <row r="14" spans="2:6" ht="18.75" customHeight="1" x14ac:dyDescent="0.25">
      <c r="B14" s="27" t="s">
        <v>53</v>
      </c>
      <c r="C14" s="68"/>
      <c r="D14" s="13"/>
      <c r="E14" s="12"/>
      <c r="F14" s="13"/>
    </row>
    <row r="15" spans="2:6" ht="18.75" customHeight="1" x14ac:dyDescent="0.25">
      <c r="B15" s="23" t="s">
        <v>4</v>
      </c>
      <c r="C15" s="66"/>
      <c r="D15" s="13">
        <v>1165159</v>
      </c>
      <c r="E15" s="12"/>
      <c r="F15" s="19">
        <v>-1907336</v>
      </c>
    </row>
    <row r="16" spans="2:6" ht="18.75" customHeight="1" x14ac:dyDescent="0.25">
      <c r="B16" s="23" t="s">
        <v>5</v>
      </c>
      <c r="C16" s="66"/>
      <c r="D16" s="19">
        <v>-9312634</v>
      </c>
      <c r="E16" s="12"/>
      <c r="F16" s="19">
        <v>-7777438</v>
      </c>
    </row>
    <row r="17" spans="2:6" ht="18" customHeight="1" x14ac:dyDescent="0.25">
      <c r="B17" s="23" t="s">
        <v>29</v>
      </c>
      <c r="C17" s="66"/>
      <c r="D17" s="19">
        <v>352313</v>
      </c>
      <c r="E17" s="12"/>
      <c r="F17" s="19">
        <v>346950</v>
      </c>
    </row>
    <row r="18" spans="2:6" ht="18" customHeight="1" x14ac:dyDescent="0.25">
      <c r="B18" s="27" t="s">
        <v>54</v>
      </c>
      <c r="C18" s="68"/>
      <c r="D18" s="13"/>
      <c r="E18" s="12"/>
      <c r="F18" s="13"/>
    </row>
    <row r="19" spans="2:6" ht="18" customHeight="1" thickBot="1" x14ac:dyDescent="0.3">
      <c r="B19" s="23" t="s">
        <v>12</v>
      </c>
      <c r="C19" s="66"/>
      <c r="D19" s="20">
        <v>1032457</v>
      </c>
      <c r="E19" s="15"/>
      <c r="F19" s="20">
        <v>1749219</v>
      </c>
    </row>
    <row r="20" spans="2:6" ht="24" customHeight="1" x14ac:dyDescent="0.25">
      <c r="B20" s="45" t="s">
        <v>55</v>
      </c>
      <c r="C20" s="68"/>
      <c r="D20" s="22">
        <f>SUM(D9:D19)</f>
        <v>826172</v>
      </c>
      <c r="E20" s="12"/>
      <c r="F20" s="22">
        <f>SUM(F9:F19)</f>
        <v>-3236412</v>
      </c>
    </row>
    <row r="21" spans="2:6" ht="28.5" customHeight="1" thickBot="1" x14ac:dyDescent="0.3">
      <c r="B21" s="23" t="s">
        <v>30</v>
      </c>
      <c r="C21" s="66"/>
      <c r="D21" s="20">
        <v>-1499178</v>
      </c>
      <c r="E21" s="15"/>
      <c r="F21" s="20">
        <v>-702000</v>
      </c>
    </row>
    <row r="22" spans="2:6" ht="30.75" customHeight="1" thickBot="1" x14ac:dyDescent="0.3">
      <c r="B22" s="45" t="s">
        <v>98</v>
      </c>
      <c r="C22" s="68"/>
      <c r="D22" s="21">
        <f>D20+D21</f>
        <v>-673006</v>
      </c>
      <c r="E22" s="12"/>
      <c r="F22" s="21">
        <f>F20+F21</f>
        <v>-3938412</v>
      </c>
    </row>
    <row r="23" spans="2:6" ht="16.5" customHeight="1" x14ac:dyDescent="0.25">
      <c r="B23" s="27"/>
      <c r="C23" s="68"/>
      <c r="D23" s="13"/>
      <c r="E23" s="12"/>
      <c r="F23" s="13"/>
    </row>
    <row r="24" spans="2:6" ht="27.75" customHeight="1" x14ac:dyDescent="0.25">
      <c r="B24" s="29" t="s">
        <v>31</v>
      </c>
      <c r="C24" s="29"/>
      <c r="D24" s="13"/>
      <c r="E24" s="12"/>
      <c r="F24" s="13"/>
    </row>
    <row r="25" spans="2:6" ht="27.75" customHeight="1" x14ac:dyDescent="0.25">
      <c r="B25" s="50" t="s">
        <v>99</v>
      </c>
      <c r="C25" s="66">
        <v>5</v>
      </c>
      <c r="D25" s="51">
        <v>2200000</v>
      </c>
      <c r="E25" s="12"/>
      <c r="F25" s="51">
        <v>0</v>
      </c>
    </row>
    <row r="26" spans="2:6" ht="18.75" customHeight="1" x14ac:dyDescent="0.25">
      <c r="B26" s="44" t="s">
        <v>39</v>
      </c>
      <c r="C26" s="66"/>
      <c r="D26" s="19">
        <v>-533</v>
      </c>
      <c r="E26" s="15"/>
      <c r="F26" s="13">
        <v>21900</v>
      </c>
    </row>
    <row r="27" spans="2:6" ht="18.75" customHeight="1" x14ac:dyDescent="0.25">
      <c r="B27" s="50" t="s">
        <v>100</v>
      </c>
      <c r="C27" s="66"/>
      <c r="D27" s="19">
        <v>-349435</v>
      </c>
      <c r="E27" s="15"/>
      <c r="F27" s="19">
        <v>-347280</v>
      </c>
    </row>
    <row r="28" spans="2:6" ht="28.5" customHeight="1" x14ac:dyDescent="0.25">
      <c r="B28" s="50" t="s">
        <v>77</v>
      </c>
      <c r="C28" s="66">
        <v>5</v>
      </c>
      <c r="D28" s="19">
        <v>-17441</v>
      </c>
      <c r="E28" s="15"/>
      <c r="F28" s="19">
        <v>11404</v>
      </c>
    </row>
    <row r="29" spans="2:6" ht="15.75" thickBot="1" x14ac:dyDescent="0.3">
      <c r="B29" s="44" t="s">
        <v>78</v>
      </c>
      <c r="C29" s="66">
        <v>5</v>
      </c>
      <c r="D29" s="20">
        <v>0</v>
      </c>
      <c r="E29" s="12"/>
      <c r="F29" s="20">
        <v>-291000</v>
      </c>
    </row>
    <row r="30" spans="2:6" ht="27.75" customHeight="1" thickBot="1" x14ac:dyDescent="0.3">
      <c r="B30" s="45" t="s">
        <v>32</v>
      </c>
      <c r="C30" s="68"/>
      <c r="D30" s="21">
        <f>SUM(D25:D29)</f>
        <v>1832591</v>
      </c>
      <c r="E30" s="12"/>
      <c r="F30" s="21">
        <f>SUM(F25:F29)</f>
        <v>-604976</v>
      </c>
    </row>
    <row r="31" spans="2:6" ht="13.5" customHeight="1" x14ac:dyDescent="0.25">
      <c r="B31" s="27"/>
      <c r="C31" s="68"/>
      <c r="D31" s="13"/>
      <c r="E31" s="12"/>
      <c r="F31" s="13"/>
    </row>
    <row r="32" spans="2:6" ht="27" customHeight="1" x14ac:dyDescent="0.25">
      <c r="B32" s="29" t="s">
        <v>33</v>
      </c>
      <c r="C32" s="29"/>
      <c r="D32" s="13"/>
      <c r="E32" s="12"/>
      <c r="F32" s="13"/>
    </row>
    <row r="33" spans="2:7" ht="25.5" customHeight="1" x14ac:dyDescent="0.25">
      <c r="B33" s="23" t="s">
        <v>34</v>
      </c>
      <c r="C33" s="66">
        <v>15</v>
      </c>
      <c r="D33" s="19">
        <v>-6873912</v>
      </c>
      <c r="E33" s="12"/>
      <c r="F33" s="19">
        <v>-3417968</v>
      </c>
    </row>
    <row r="34" spans="2:7" ht="18.75" customHeight="1" x14ac:dyDescent="0.25">
      <c r="B34" s="23" t="s">
        <v>35</v>
      </c>
      <c r="C34" s="66">
        <v>15</v>
      </c>
      <c r="D34" s="13">
        <v>2653250</v>
      </c>
      <c r="E34" s="12"/>
      <c r="F34" s="13">
        <v>7551688</v>
      </c>
    </row>
    <row r="35" spans="2:7" ht="18.75" customHeight="1" x14ac:dyDescent="0.25">
      <c r="B35" s="23" t="s">
        <v>79</v>
      </c>
      <c r="C35" s="66"/>
      <c r="D35" s="19">
        <v>4504309</v>
      </c>
      <c r="E35" s="12"/>
      <c r="F35" s="13">
        <v>374523</v>
      </c>
    </row>
    <row r="36" spans="2:7" ht="18.75" customHeight="1" x14ac:dyDescent="0.25">
      <c r="B36" s="50" t="s">
        <v>36</v>
      </c>
      <c r="C36" s="66"/>
      <c r="D36" s="55">
        <v>-46652</v>
      </c>
      <c r="E36" s="12"/>
      <c r="F36" s="55">
        <v>-19887</v>
      </c>
    </row>
    <row r="37" spans="2:7" ht="15.75" thickBot="1" x14ac:dyDescent="0.3">
      <c r="B37" s="23" t="s">
        <v>80</v>
      </c>
      <c r="C37" s="31" t="s">
        <v>101</v>
      </c>
      <c r="D37" s="20">
        <v>-1234721</v>
      </c>
      <c r="E37" s="12"/>
      <c r="F37" s="20">
        <v>0</v>
      </c>
    </row>
    <row r="38" spans="2:7" ht="26.25" thickBot="1" x14ac:dyDescent="0.3">
      <c r="B38" s="44" t="s">
        <v>56</v>
      </c>
      <c r="C38" s="66"/>
      <c r="D38" s="38">
        <f>SUM(D33:D37)</f>
        <v>-997726</v>
      </c>
      <c r="E38" s="15"/>
      <c r="F38" s="40">
        <f>SUM(F33:F37)</f>
        <v>4488356</v>
      </c>
    </row>
    <row r="39" spans="2:7" ht="15.75" customHeight="1" x14ac:dyDescent="0.25">
      <c r="B39" s="27"/>
      <c r="C39" s="68"/>
      <c r="D39" s="39"/>
      <c r="E39" s="12"/>
      <c r="F39" s="39"/>
    </row>
    <row r="40" spans="2:7" x14ac:dyDescent="0.25">
      <c r="B40" s="45" t="s">
        <v>81</v>
      </c>
      <c r="C40" s="68"/>
      <c r="D40" s="22">
        <f>D22+D30+D38</f>
        <v>161859</v>
      </c>
      <c r="E40" s="15"/>
      <c r="F40" s="22">
        <f>F22+F30+F38</f>
        <v>-55032</v>
      </c>
    </row>
    <row r="41" spans="2:7" ht="25.5" x14ac:dyDescent="0.25">
      <c r="B41" s="44" t="s">
        <v>57</v>
      </c>
      <c r="C41" s="66"/>
      <c r="D41" s="19">
        <v>-4509</v>
      </c>
      <c r="E41" s="33"/>
      <c r="F41" s="19">
        <v>231488</v>
      </c>
    </row>
    <row r="42" spans="2:7" ht="15.75" thickBot="1" x14ac:dyDescent="0.3">
      <c r="B42" s="23" t="s">
        <v>44</v>
      </c>
      <c r="C42" s="66">
        <v>10</v>
      </c>
      <c r="D42" s="16">
        <v>934123</v>
      </c>
      <c r="E42" s="33"/>
      <c r="F42" s="16">
        <v>757667</v>
      </c>
    </row>
    <row r="43" spans="2:7" ht="15.75" thickBot="1" x14ac:dyDescent="0.3">
      <c r="B43" s="45" t="s">
        <v>102</v>
      </c>
      <c r="C43" s="68">
        <v>10</v>
      </c>
      <c r="D43" s="17">
        <f>SUM(D40:D42)</f>
        <v>1091473</v>
      </c>
      <c r="E43" s="33"/>
      <c r="F43" s="17">
        <f>SUM(F40:F42)</f>
        <v>934123</v>
      </c>
    </row>
    <row r="44" spans="2:7" ht="15.75" thickTop="1" x14ac:dyDescent="0.25"/>
    <row r="45" spans="2:7" ht="19.5" customHeight="1" x14ac:dyDescent="0.25">
      <c r="B45" s="25" t="s">
        <v>37</v>
      </c>
      <c r="C45" s="67"/>
      <c r="G45" s="25"/>
    </row>
    <row r="46" spans="2:7" x14ac:dyDescent="0.25">
      <c r="D46" s="25"/>
      <c r="E46" s="25"/>
      <c r="F46" s="25"/>
    </row>
    <row r="47" spans="2:7" ht="15.75" thickBot="1" x14ac:dyDescent="0.3">
      <c r="B47" s="4"/>
      <c r="C47" s="69"/>
    </row>
    <row r="48" spans="2:7" ht="17.25" customHeight="1" thickBot="1" x14ac:dyDescent="0.3">
      <c r="B48" s="6" t="s">
        <v>60</v>
      </c>
      <c r="C48" s="6"/>
      <c r="E48" s="5"/>
      <c r="F48" s="5"/>
    </row>
    <row r="49" spans="2:6" ht="21" customHeight="1" x14ac:dyDescent="0.25">
      <c r="B49" s="6" t="s">
        <v>61</v>
      </c>
      <c r="C49" s="6"/>
      <c r="E49" s="81" t="s">
        <v>18</v>
      </c>
      <c r="F49" s="81"/>
    </row>
    <row r="50" spans="2:6" x14ac:dyDescent="0.25">
      <c r="E50" s="71" t="s">
        <v>19</v>
      </c>
      <c r="F50" s="71"/>
    </row>
  </sheetData>
  <mergeCells count="6">
    <mergeCell ref="E50:F50"/>
    <mergeCell ref="B2:F2"/>
    <mergeCell ref="B3:B6"/>
    <mergeCell ref="E3:E6"/>
    <mergeCell ref="E49:F49"/>
    <mergeCell ref="C3:C6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8"/>
  <sheetViews>
    <sheetView zoomScaleNormal="100" workbookViewId="0">
      <selection activeCell="C22" sqref="C22"/>
    </sheetView>
  </sheetViews>
  <sheetFormatPr defaultRowHeight="15" x14ac:dyDescent="0.25"/>
  <cols>
    <col min="2" max="2" width="42.140625" customWidth="1"/>
    <col min="3" max="3" width="13.85546875" customWidth="1"/>
    <col min="4" max="4" width="1.7109375" customWidth="1"/>
    <col min="5" max="5" width="20.5703125" customWidth="1"/>
    <col min="6" max="6" width="1.85546875" customWidth="1"/>
    <col min="7" max="7" width="13.42578125" customWidth="1"/>
    <col min="8" max="8" width="2.85546875" customWidth="1"/>
    <col min="9" max="9" width="18.28515625" customWidth="1"/>
  </cols>
  <sheetData>
    <row r="2" spans="2:9" ht="82.5" customHeight="1" x14ac:dyDescent="0.25">
      <c r="B2" s="75" t="s">
        <v>82</v>
      </c>
      <c r="C2" s="75"/>
      <c r="D2" s="75"/>
      <c r="E2" s="75"/>
      <c r="F2" s="75"/>
      <c r="G2" s="75"/>
      <c r="H2" s="75"/>
      <c r="I2" s="75"/>
    </row>
    <row r="3" spans="2:9" ht="45.75" customHeight="1" thickBot="1" x14ac:dyDescent="0.3">
      <c r="B3" s="34" t="s">
        <v>1</v>
      </c>
      <c r="C3" s="28" t="s">
        <v>15</v>
      </c>
      <c r="D3" s="24"/>
      <c r="E3" s="28" t="s">
        <v>16</v>
      </c>
      <c r="F3" s="24"/>
      <c r="G3" s="28" t="s">
        <v>94</v>
      </c>
      <c r="H3" s="24"/>
      <c r="I3" s="28" t="s">
        <v>17</v>
      </c>
    </row>
    <row r="4" spans="2:9" ht="21.75" customHeight="1" x14ac:dyDescent="0.25">
      <c r="B4" s="27"/>
      <c r="C4" s="24"/>
      <c r="D4" s="24"/>
      <c r="E4" s="24"/>
      <c r="F4" s="24"/>
      <c r="G4" s="24"/>
      <c r="H4" s="24"/>
      <c r="I4" s="24"/>
    </row>
    <row r="5" spans="2:9" ht="21.75" customHeight="1" x14ac:dyDescent="0.25">
      <c r="B5" s="27" t="s">
        <v>83</v>
      </c>
      <c r="C5" s="51">
        <v>2210273</v>
      </c>
      <c r="D5" s="51"/>
      <c r="E5" s="19">
        <v>-1000</v>
      </c>
      <c r="F5" s="51"/>
      <c r="G5" s="19">
        <v>10226082</v>
      </c>
      <c r="H5" s="14"/>
      <c r="I5" s="51">
        <f>C5+E5+G5</f>
        <v>12435355</v>
      </c>
    </row>
    <row r="6" spans="2:9" ht="21.75" customHeight="1" x14ac:dyDescent="0.25">
      <c r="B6" s="27" t="s">
        <v>89</v>
      </c>
      <c r="C6" s="13"/>
      <c r="D6" s="13"/>
      <c r="E6" s="13"/>
      <c r="F6" s="13"/>
      <c r="G6" s="13"/>
      <c r="H6" s="13"/>
      <c r="I6" s="51"/>
    </row>
    <row r="7" spans="2:9" ht="21.75" customHeight="1" x14ac:dyDescent="0.25">
      <c r="B7" s="23" t="s">
        <v>84</v>
      </c>
      <c r="C7" s="13">
        <v>0</v>
      </c>
      <c r="D7" s="13"/>
      <c r="E7" s="13">
        <v>0</v>
      </c>
      <c r="F7" s="13"/>
      <c r="G7" s="13">
        <v>3606175</v>
      </c>
      <c r="H7" s="13"/>
      <c r="I7" s="51">
        <f>C7+E7+G7</f>
        <v>3606175</v>
      </c>
    </row>
    <row r="8" spans="2:9" ht="27" customHeight="1" x14ac:dyDescent="0.25">
      <c r="B8" s="53" t="s">
        <v>58</v>
      </c>
      <c r="C8" s="42">
        <v>0</v>
      </c>
      <c r="D8" s="13"/>
      <c r="E8" s="42">
        <v>0</v>
      </c>
      <c r="F8" s="42"/>
      <c r="G8" s="42">
        <v>0</v>
      </c>
      <c r="H8" s="42"/>
      <c r="I8" s="42">
        <f>C8+E8+G8</f>
        <v>0</v>
      </c>
    </row>
    <row r="9" spans="2:9" ht="27" customHeight="1" x14ac:dyDescent="0.25">
      <c r="B9" s="35" t="s">
        <v>85</v>
      </c>
      <c r="C9" s="60">
        <v>0</v>
      </c>
      <c r="D9" s="36"/>
      <c r="E9" s="42">
        <v>274113</v>
      </c>
      <c r="F9" s="36"/>
      <c r="G9" s="40">
        <v>0</v>
      </c>
      <c r="H9" s="36"/>
      <c r="I9" s="64">
        <f>SUM(C9:G9)</f>
        <v>274113</v>
      </c>
    </row>
    <row r="10" spans="2:9" ht="27" customHeight="1" x14ac:dyDescent="0.25">
      <c r="B10" s="53" t="s">
        <v>86</v>
      </c>
      <c r="C10" s="40">
        <v>0</v>
      </c>
      <c r="D10" s="52"/>
      <c r="E10" s="63">
        <v>274113</v>
      </c>
      <c r="F10" s="52"/>
      <c r="G10" s="59">
        <v>0</v>
      </c>
      <c r="H10" s="52"/>
      <c r="I10" s="42">
        <f>SUM(C10:G10)</f>
        <v>274113</v>
      </c>
    </row>
    <row r="11" spans="2:9" ht="21.75" customHeight="1" x14ac:dyDescent="0.25">
      <c r="B11" s="27" t="s">
        <v>87</v>
      </c>
      <c r="C11" s="59">
        <v>0</v>
      </c>
      <c r="D11" s="14"/>
      <c r="E11" s="63">
        <v>274113</v>
      </c>
      <c r="F11" s="14"/>
      <c r="G11" s="63">
        <v>3606175</v>
      </c>
      <c r="H11" s="14"/>
      <c r="I11" s="63">
        <f>SUM(C11:G11)</f>
        <v>3880288</v>
      </c>
    </row>
    <row r="12" spans="2:9" ht="21.75" customHeight="1" x14ac:dyDescent="0.25">
      <c r="B12" s="27" t="s">
        <v>88</v>
      </c>
      <c r="C12" s="59">
        <v>2210273</v>
      </c>
      <c r="D12" s="14"/>
      <c r="E12" s="59">
        <f>E5+E11</f>
        <v>273113</v>
      </c>
      <c r="F12" s="14"/>
      <c r="G12" s="59">
        <f>G5+G7</f>
        <v>13832257</v>
      </c>
      <c r="H12" s="14"/>
      <c r="I12" s="59">
        <f>C12+E12+G12</f>
        <v>16315643</v>
      </c>
    </row>
    <row r="13" spans="2:9" ht="28.5" customHeight="1" x14ac:dyDescent="0.25">
      <c r="B13" s="53"/>
      <c r="C13" s="62"/>
      <c r="D13" s="61"/>
      <c r="E13" s="62"/>
      <c r="F13" s="61"/>
      <c r="G13" s="62"/>
      <c r="H13" s="61"/>
      <c r="I13" s="62"/>
    </row>
    <row r="14" spans="2:9" ht="28.5" customHeight="1" x14ac:dyDescent="0.25">
      <c r="B14" s="53" t="s">
        <v>89</v>
      </c>
      <c r="C14" s="61"/>
      <c r="D14" s="54"/>
      <c r="E14" s="61"/>
      <c r="F14" s="54"/>
      <c r="G14" s="61"/>
      <c r="H14" s="54"/>
      <c r="I14" s="61"/>
    </row>
    <row r="15" spans="2:9" ht="21.75" customHeight="1" x14ac:dyDescent="0.25">
      <c r="B15" s="50" t="s">
        <v>90</v>
      </c>
      <c r="C15" s="52">
        <v>0</v>
      </c>
      <c r="D15" s="52"/>
      <c r="E15" s="52">
        <v>0</v>
      </c>
      <c r="F15" s="52"/>
      <c r="G15" s="52">
        <v>4384682</v>
      </c>
      <c r="H15" s="52"/>
      <c r="I15" s="52">
        <f>SUM(C15:G15)</f>
        <v>4384682</v>
      </c>
    </row>
    <row r="16" spans="2:9" ht="21.75" customHeight="1" x14ac:dyDescent="0.25">
      <c r="B16" s="27" t="s">
        <v>58</v>
      </c>
      <c r="C16" s="52"/>
      <c r="D16" s="52"/>
      <c r="E16" s="52"/>
      <c r="F16" s="52"/>
      <c r="G16" s="52"/>
      <c r="H16" s="52"/>
      <c r="I16" s="52"/>
    </row>
    <row r="17" spans="2:9" ht="30" customHeight="1" x14ac:dyDescent="0.25">
      <c r="B17" s="50" t="s">
        <v>40</v>
      </c>
      <c r="C17" s="52">
        <v>0</v>
      </c>
      <c r="D17" s="52"/>
      <c r="E17" s="52">
        <v>733126</v>
      </c>
      <c r="F17" s="52"/>
      <c r="G17" s="52">
        <v>0</v>
      </c>
      <c r="H17" s="52"/>
      <c r="I17" s="52">
        <f>C17+E17+G17</f>
        <v>733126</v>
      </c>
    </row>
    <row r="18" spans="2:9" ht="21.75" customHeight="1" x14ac:dyDescent="0.25">
      <c r="B18" s="53" t="s">
        <v>59</v>
      </c>
      <c r="C18" s="52">
        <v>0</v>
      </c>
      <c r="D18" s="52"/>
      <c r="E18" s="52">
        <v>733126</v>
      </c>
      <c r="F18" s="52"/>
      <c r="G18" s="52">
        <v>0</v>
      </c>
      <c r="H18" s="52"/>
      <c r="I18" s="52">
        <f>C18+E18+G18</f>
        <v>733126</v>
      </c>
    </row>
    <row r="19" spans="2:9" ht="27.75" customHeight="1" x14ac:dyDescent="0.25">
      <c r="B19" s="23" t="s">
        <v>87</v>
      </c>
      <c r="C19" s="58">
        <v>0</v>
      </c>
      <c r="D19" s="52"/>
      <c r="E19" s="58">
        <f>E18</f>
        <v>733126</v>
      </c>
      <c r="F19" s="52"/>
      <c r="G19" s="58">
        <f>SUM(G15:G18)</f>
        <v>4384682</v>
      </c>
      <c r="H19" s="52"/>
      <c r="I19" s="58">
        <f>I15+I18</f>
        <v>5117808</v>
      </c>
    </row>
    <row r="20" spans="2:9" ht="27.75" customHeight="1" x14ac:dyDescent="0.25">
      <c r="B20" s="50" t="s">
        <v>91</v>
      </c>
      <c r="C20" s="59">
        <v>0</v>
      </c>
      <c r="D20" s="52"/>
      <c r="E20" s="59">
        <v>0</v>
      </c>
      <c r="F20" s="52"/>
      <c r="G20" s="22">
        <v>-1234721</v>
      </c>
      <c r="H20" s="52"/>
      <c r="I20" s="59">
        <f>SUM(C20:G20)</f>
        <v>-1234721</v>
      </c>
    </row>
    <row r="21" spans="2:9" ht="27.75" customHeight="1" x14ac:dyDescent="0.25">
      <c r="B21" s="35" t="s">
        <v>92</v>
      </c>
      <c r="C21" s="60">
        <v>0</v>
      </c>
      <c r="D21" s="40"/>
      <c r="E21" s="60">
        <v>0</v>
      </c>
      <c r="F21" s="40"/>
      <c r="G21" s="65">
        <v>-538333</v>
      </c>
      <c r="H21" s="40"/>
      <c r="I21" s="65">
        <f>SUM(G21:H21)</f>
        <v>-538333</v>
      </c>
    </row>
    <row r="22" spans="2:9" ht="21.75" customHeight="1" thickBot="1" x14ac:dyDescent="0.3">
      <c r="B22" s="27" t="s">
        <v>93</v>
      </c>
      <c r="C22" s="17">
        <f>C12</f>
        <v>2210273</v>
      </c>
      <c r="D22" s="52"/>
      <c r="E22" s="17">
        <f>E12+E19</f>
        <v>1006239</v>
      </c>
      <c r="F22" s="52"/>
      <c r="G22" s="17">
        <f>G12+G19+G20+G21</f>
        <v>16443885</v>
      </c>
      <c r="H22" s="52"/>
      <c r="I22" s="17">
        <f>SUM(C22:G22)</f>
        <v>19660397</v>
      </c>
    </row>
    <row r="23" spans="2:9" ht="15.75" thickTop="1" x14ac:dyDescent="0.25"/>
    <row r="24" spans="2:9" ht="15.75" customHeight="1" x14ac:dyDescent="0.25">
      <c r="B24" s="74" t="s">
        <v>37</v>
      </c>
      <c r="C24" s="74"/>
      <c r="D24" s="74"/>
      <c r="E24" s="74"/>
      <c r="F24" s="74"/>
      <c r="G24" s="74"/>
      <c r="H24" s="74"/>
      <c r="I24" s="74"/>
    </row>
    <row r="26" spans="2:9" ht="15.75" thickBot="1" x14ac:dyDescent="0.3">
      <c r="B26" s="4"/>
      <c r="I26" s="5"/>
    </row>
    <row r="27" spans="2:9" ht="12.75" customHeight="1" x14ac:dyDescent="0.25">
      <c r="B27" s="6" t="s">
        <v>60</v>
      </c>
      <c r="C27" s="6"/>
      <c r="D27" s="6"/>
      <c r="E27" s="6"/>
      <c r="F27" s="6"/>
      <c r="H27" s="74" t="s">
        <v>18</v>
      </c>
      <c r="I27" s="74"/>
    </row>
    <row r="28" spans="2:9" ht="31.5" customHeight="1" x14ac:dyDescent="0.25">
      <c r="B28" s="6" t="s">
        <v>61</v>
      </c>
      <c r="C28" s="6"/>
      <c r="D28" s="6"/>
      <c r="E28" s="6"/>
      <c r="F28" s="6"/>
      <c r="H28" s="74" t="s">
        <v>19</v>
      </c>
      <c r="I28" s="74"/>
    </row>
  </sheetData>
  <mergeCells count="4">
    <mergeCell ref="B2:I2"/>
    <mergeCell ref="B24:I24"/>
    <mergeCell ref="H27:I27"/>
    <mergeCell ref="H28:I28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2024-05-17T09:26:22Z</dcterms:modified>
</cp:coreProperties>
</file>