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bdrakhova\Desktop\ФО\2025\"/>
    </mc:Choice>
  </mc:AlternateContent>
  <xr:revisionPtr revIDLastSave="0" documentId="13_ncr:1_{12DD6177-7A4F-4BCE-AE57-B801D10E5BE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Баланс" sheetId="1" r:id="rId1"/>
    <sheet name="ОПУ" sheetId="2" r:id="rId2"/>
    <sheet name="Капитал" sheetId="3" r:id="rId3"/>
    <sheet name="ОДДС" sheetId="4" r:id="rId4"/>
  </sheets>
  <definedNames>
    <definedName name="_Hlk35446127" localSheetId="1">ОПУ!$A$1</definedName>
    <definedName name="_Hlk523759641" localSheetId="0">Баланс!#REF!</definedName>
    <definedName name="_Hlk523759728" localSheetId="1">ОПУ!#REF!</definedName>
    <definedName name="_Hlk9584503" localSheetId="1">ОПУ!#REF!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4" l="1"/>
  <c r="C16" i="4"/>
  <c r="C22" i="4" s="1"/>
  <c r="C24" i="4" s="1"/>
  <c r="E23" i="3"/>
  <c r="D13" i="2"/>
  <c r="D11" i="2"/>
  <c r="C13" i="2"/>
  <c r="C11" i="2"/>
  <c r="D24" i="1"/>
  <c r="D30" i="1"/>
  <c r="D31" i="1" s="1"/>
  <c r="D15" i="1"/>
  <c r="D23" i="3"/>
  <c r="C23" i="3"/>
  <c r="B23" i="3"/>
  <c r="C36" i="4" l="1"/>
  <c r="C39" i="4" s="1"/>
  <c r="C8" i="2"/>
  <c r="D8" i="2"/>
  <c r="B34" i="4"/>
  <c r="C15" i="2" l="1"/>
  <c r="B16" i="4" l="1"/>
  <c r="B22" i="4" s="1"/>
  <c r="B24" i="4" s="1"/>
  <c r="B36" i="4" s="1"/>
  <c r="B39" i="4" s="1"/>
  <c r="D15" i="2" l="1"/>
  <c r="C30" i="1" l="1"/>
  <c r="C24" i="1"/>
  <c r="C15" i="1"/>
  <c r="C31" i="1" l="1"/>
</calcChain>
</file>

<file path=xl/sharedStrings.xml><?xml version="1.0" encoding="utf-8"?>
<sst xmlns="http://schemas.openxmlformats.org/spreadsheetml/2006/main" count="142" uniqueCount="93">
  <si>
    <t>Денежные средства и их эквиваленты</t>
  </si>
  <si>
    <t>Кредиты клиентам</t>
  </si>
  <si>
    <t>Итого обязательства</t>
  </si>
  <si>
    <t>Уставный капитал</t>
  </si>
  <si>
    <t>Итого капитал</t>
  </si>
  <si>
    <t>Прочие активы</t>
  </si>
  <si>
    <t>Прочие обязательства</t>
  </si>
  <si>
    <t>ТОО «МИКРОФИНАНСОВАЯ ОРГАНИЗАЦИЯ ЮНИКРЕДО»</t>
  </si>
  <si>
    <t>Выпущенные долговые ценные бумаги</t>
  </si>
  <si>
    <t>ПРОМЕЖУТОЧНЫЙ СОКРАЩЕННЫЙ ОТЧЕТ О ФИНАНСОВОМ ПОЛОЖЕНИИ НА</t>
  </si>
  <si>
    <t>Процентные расходы</t>
  </si>
  <si>
    <t>Отложенные налоговые обязательства</t>
  </si>
  <si>
    <t xml:space="preserve">  </t>
  </si>
  <si>
    <t>Нераспределенная прибыль</t>
  </si>
  <si>
    <t>Взносы собственников</t>
  </si>
  <si>
    <t>Совокупный доход/убыток за период</t>
  </si>
  <si>
    <t>-</t>
  </si>
  <si>
    <t>Проценты полученные по депозитам</t>
  </si>
  <si>
    <t>Проценты уплаченные по выпущенным облигациям</t>
  </si>
  <si>
    <t>Чистое (увеличение)/уменьшение в операционных активах</t>
  </si>
  <si>
    <t>Чистое (увеличение)/уменьшение в операционных обязательствах</t>
  </si>
  <si>
    <t>Денежные потоки от операционной деятельности</t>
  </si>
  <si>
    <t>Проценты, полученные по кредитам клиентам</t>
  </si>
  <si>
    <t>Полученный накопленный купон по выпущенным облигациям</t>
  </si>
  <si>
    <t>Прочие операционные расходы уплаченные</t>
  </si>
  <si>
    <t>Чистые реализованные доходы/( убытки) по операциям с иностранной валютой</t>
  </si>
  <si>
    <t>Расходы на персонал уплаченные</t>
  </si>
  <si>
    <t>Налоги, кроме корпоративного подоходного налога и социальных отчислений, уплаченные</t>
  </si>
  <si>
    <t>Денежные потоки от операционной деятельности до изменений в оперционных активах и обязательствах</t>
  </si>
  <si>
    <t>Денежные потоки от операционной деятельности до корпоративного подоходного налога</t>
  </si>
  <si>
    <t>Корпоративный подоходный налог уплаченный</t>
  </si>
  <si>
    <t>Чистое расходование денежных средств от операционной деятельности</t>
  </si>
  <si>
    <t>Денежные потоки от инвестиционной деятельности</t>
  </si>
  <si>
    <t>Чистое поступление денежных средств от инвестиционной деятельности</t>
  </si>
  <si>
    <t>Денежные потоки от финансовой деятельности</t>
  </si>
  <si>
    <t>Чистое (расходование)/ поступление денежных средств от/(в)  финансовой деятельности</t>
  </si>
  <si>
    <t>Чистое изменение в денежных средствах</t>
  </si>
  <si>
    <t>Денежные средства на начало отчетного года</t>
  </si>
  <si>
    <t>Денежные средства на конец отчетного года</t>
  </si>
  <si>
    <t>Наименование статьи</t>
  </si>
  <si>
    <t>Прим.</t>
  </si>
  <si>
    <t>Активы</t>
  </si>
  <si>
    <t>Прочая дебиторская задолженность</t>
  </si>
  <si>
    <t>Займы выданные</t>
  </si>
  <si>
    <t>Активы в форме права пользования</t>
  </si>
  <si>
    <t>Основные средства и нематериальные активы</t>
  </si>
  <si>
    <t>Итого активы</t>
  </si>
  <si>
    <t>Обязательства</t>
  </si>
  <si>
    <t>Обязательство по корпоративному подоходному налогу</t>
  </si>
  <si>
    <t>Обязательства по договорам аренды</t>
  </si>
  <si>
    <t>Краткосрочная кредиторская задолженность</t>
  </si>
  <si>
    <t>Собственный капитал</t>
  </si>
  <si>
    <t>Дополнительно оплаченный капитал</t>
  </si>
  <si>
    <t>Итого собственный капитал</t>
  </si>
  <si>
    <t xml:space="preserve">Итого обязательства и собственный капитал </t>
  </si>
  <si>
    <t>Примечания</t>
  </si>
  <si>
    <t>Процентные доходы</t>
  </si>
  <si>
    <t>Итого операционная прибыль</t>
  </si>
  <si>
    <t>Административные расходы</t>
  </si>
  <si>
    <t>Прочие доходы / (расходы), нетто</t>
  </si>
  <si>
    <t>Прибыль/ (убыток) до налогообложения</t>
  </si>
  <si>
    <t>Экономия / (расходы) по корпоративному подоходному налогу</t>
  </si>
  <si>
    <t>Чистая прибыль/ (убыток) за год</t>
  </si>
  <si>
    <t>Прочий совокупный доход</t>
  </si>
  <si>
    <t>Итого совокупный доход/ (убыток) за год</t>
  </si>
  <si>
    <t>На 31 декабря 2021 года</t>
  </si>
  <si>
    <t>Чистая прибыль за год</t>
  </si>
  <si>
    <t>Совокупный доход за год</t>
  </si>
  <si>
    <t>Итого совокупный доход за год</t>
  </si>
  <si>
    <r>
      <t xml:space="preserve">Прочие операции с собственниками </t>
    </r>
    <r>
      <rPr>
        <i/>
        <sz val="10"/>
        <color rgb="FF000000"/>
        <rFont val="Times New Roman"/>
        <family val="1"/>
        <charset val="204"/>
      </rPr>
      <t>(Примечание 4)</t>
    </r>
  </si>
  <si>
    <t>На 31 декабря 2022 года</t>
  </si>
  <si>
    <r>
      <t>Корректировка предыдущего периода</t>
    </r>
    <r>
      <rPr>
        <i/>
        <sz val="10"/>
        <color rgb="FF000000"/>
        <rFont val="Times New Roman"/>
        <family val="1"/>
        <charset val="204"/>
      </rPr>
      <t xml:space="preserve"> (Примечание 4)</t>
    </r>
  </si>
  <si>
    <t>На 01 января 2023 года (пересчитано)*</t>
  </si>
  <si>
    <r>
      <t xml:space="preserve">Взносы собственников </t>
    </r>
    <r>
      <rPr>
        <i/>
        <sz val="10"/>
        <color rgb="FF000000"/>
        <rFont val="Times New Roman"/>
        <family val="1"/>
        <charset val="204"/>
      </rPr>
      <t>(Примечание 14)</t>
    </r>
  </si>
  <si>
    <t>На 31 декабря 2023 года</t>
  </si>
  <si>
    <r>
      <t xml:space="preserve">Выпущенные долговые ценные бумаги </t>
    </r>
    <r>
      <rPr>
        <i/>
        <sz val="10"/>
        <color theme="1"/>
        <rFont val="Times New Roman"/>
        <family val="1"/>
        <charset val="204"/>
      </rPr>
      <t>(Примечание 11)</t>
    </r>
  </si>
  <si>
    <r>
      <t xml:space="preserve">Выплаты опциона держателям облигаций </t>
    </r>
    <r>
      <rPr>
        <i/>
        <sz val="10"/>
        <color theme="1"/>
        <rFont val="Times New Roman"/>
        <family val="1"/>
        <charset val="204"/>
      </rPr>
      <t>(Примечание 11)</t>
    </r>
  </si>
  <si>
    <r>
      <t xml:space="preserve">Погашение обязательств по аренде </t>
    </r>
    <r>
      <rPr>
        <i/>
        <sz val="10"/>
        <color theme="1"/>
        <rFont val="Times New Roman"/>
        <family val="1"/>
        <charset val="204"/>
      </rPr>
      <t>(Примечание 9)</t>
    </r>
  </si>
  <si>
    <t>Резерв под ожидаемые кредитные убытки</t>
  </si>
  <si>
    <t>тыс.тг</t>
  </si>
  <si>
    <t>Директор</t>
  </si>
  <si>
    <t>Кан Ю.В.. ______________________</t>
  </si>
  <si>
    <t>31 декабря 2024г.</t>
  </si>
  <si>
    <t>31 марта 2025г.</t>
  </si>
  <si>
    <t>ПРОМЕЖУТОЧНЫЙ СОКРАЩЕННЫЙ ОТЧЕТ О ПРИБЫЛЯХ ИЛИ УБЫТКАХ И ПРОЧЕМ СОВОКУПНОМ ДОХОДЕ ЗА ТРИ МЕСЯЦА ЗАКОНЧИВШИХСЯ 31 МАРТА 2025г.</t>
  </si>
  <si>
    <t>ПРОМЕЖУТОЧНЫЙ СОКРАЩЕННЫЙ ОТЧЕТ ОБ ИЗМЕНЕНИЯХ В КАПИТАЛЕ ЗА ТРИ МЕСЯЦА, ЗАКОНЧИВШИХСЯ 31 МАРТА 2025г.</t>
  </si>
  <si>
    <t>ПРОМЕЖУТОЧНЫЙ СОКРАЩЕННЫЙ ОТЧЕТ О ДВИЖЕНИИ ДЕНЕЖНЫХ СРЕДСТВ ЗА ТРИ МЕСЯЦА, ЗАКОНЧИВШИХСЯ 31 МАРТА 2025г.</t>
  </si>
  <si>
    <t>за три месяца, закончившихся 31 марта 2025 года (неаудировано)</t>
  </si>
  <si>
    <t>за три месяца, закончившихся 31 марта 2024 года (аудировано)</t>
  </si>
  <si>
    <t>На 31 декабря 2024 года</t>
  </si>
  <si>
    <t>Остаток на 31 марта 2025 года</t>
  </si>
  <si>
    <t>Авансы выданные</t>
  </si>
  <si>
    <t>Займы, выданные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</si>
</sst>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;\(#,##0\)"/>
    <numFmt numFmtId="165" formatCode="_(* #,##0_);_(* \(#,##0\);_(* &quot;-&quot;_);_(@_)"/>
    <numFmt numFmtId="166" formatCode="_-* #,##0_-;\-* #,##0_-;_-* &quot;-&quot;??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8"/>
      <color rgb="FF212529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3" fillId="0" borderId="0"/>
  </cellStyleXfs>
  <cellXfs count="106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3" fontId="0" fillId="0" borderId="0" xfId="0" applyNumberFormat="1"/>
    <xf numFmtId="164" fontId="0" fillId="0" borderId="0" xfId="0" applyNumberFormat="1"/>
    <xf numFmtId="0" fontId="1" fillId="0" borderId="0" xfId="0" applyFont="1"/>
    <xf numFmtId="0" fontId="4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/>
    <xf numFmtId="0" fontId="9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9" fillId="0" borderId="0" xfId="0" applyFont="1" applyAlignment="1">
      <alignment vertical="center"/>
    </xf>
    <xf numFmtId="165" fontId="9" fillId="0" borderId="0" xfId="0" applyNumberFormat="1" applyFont="1"/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3" fontId="9" fillId="0" borderId="0" xfId="0" applyNumberFormat="1" applyFont="1"/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164" fontId="9" fillId="0" borderId="0" xfId="0" applyNumberFormat="1" applyFont="1"/>
    <xf numFmtId="0" fontId="6" fillId="0" borderId="0" xfId="0" applyFont="1" applyAlignment="1">
      <alignment vertical="center" wrapText="1"/>
    </xf>
    <xf numFmtId="165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166" fontId="6" fillId="0" borderId="0" xfId="1" applyNumberFormat="1" applyFont="1" applyAlignment="1">
      <alignment horizontal="right" vertical="center" wrapText="1"/>
    </xf>
    <xf numFmtId="165" fontId="6" fillId="0" borderId="0" xfId="0" applyNumberFormat="1" applyFont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 wrapText="1"/>
    </xf>
    <xf numFmtId="43" fontId="0" fillId="0" borderId="0" xfId="1" applyFont="1"/>
    <xf numFmtId="166" fontId="4" fillId="0" borderId="0" xfId="1" applyNumberFormat="1" applyFont="1" applyAlignment="1">
      <alignment vertical="center"/>
    </xf>
    <xf numFmtId="166" fontId="6" fillId="0" borderId="3" xfId="1" applyNumberFormat="1" applyFont="1" applyBorder="1" applyAlignment="1">
      <alignment vertical="center"/>
    </xf>
    <xf numFmtId="166" fontId="4" fillId="0" borderId="0" xfId="1" applyNumberFormat="1" applyFont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164" fontId="3" fillId="0" borderId="5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165" fontId="4" fillId="0" borderId="4" xfId="0" applyNumberFormat="1" applyFont="1" applyBorder="1" applyAlignment="1">
      <alignment horizontal="right" vertical="center" wrapText="1"/>
    </xf>
    <xf numFmtId="166" fontId="6" fillId="0" borderId="0" xfId="1" applyNumberFormat="1" applyFont="1" applyBorder="1" applyAlignment="1">
      <alignment horizontal="right" vertical="center" wrapText="1"/>
    </xf>
    <xf numFmtId="166" fontId="4" fillId="0" borderId="4" xfId="1" applyNumberFormat="1" applyFont="1" applyBorder="1" applyAlignment="1">
      <alignment horizontal="right" vertical="center" wrapText="1"/>
    </xf>
    <xf numFmtId="166" fontId="4" fillId="0" borderId="0" xfId="1" applyNumberFormat="1" applyFont="1" applyBorder="1" applyAlignment="1">
      <alignment horizontal="right" vertical="center" wrapText="1"/>
    </xf>
    <xf numFmtId="166" fontId="4" fillId="0" borderId="7" xfId="1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166" fontId="4" fillId="0" borderId="5" xfId="1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4" fillId="0" borderId="4" xfId="0" applyFont="1" applyBorder="1" applyAlignment="1">
      <alignment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2" borderId="0" xfId="0" applyFill="1"/>
    <xf numFmtId="0" fontId="4" fillId="2" borderId="1" xfId="0" applyFont="1" applyFill="1" applyBorder="1" applyAlignment="1">
      <alignment horizontal="right" vertical="center" wrapText="1"/>
    </xf>
    <xf numFmtId="0" fontId="0" fillId="2" borderId="0" xfId="0" applyFill="1" applyAlignment="1">
      <alignment vertical="center"/>
    </xf>
    <xf numFmtId="166" fontId="6" fillId="2" borderId="0" xfId="1" applyNumberFormat="1" applyFont="1" applyFill="1" applyAlignment="1">
      <alignment horizontal="right" vertical="center" wrapText="1"/>
    </xf>
    <xf numFmtId="165" fontId="6" fillId="2" borderId="0" xfId="0" applyNumberFormat="1" applyFont="1" applyFill="1" applyAlignment="1">
      <alignment horizontal="right" vertical="center" wrapText="1"/>
    </xf>
    <xf numFmtId="165" fontId="4" fillId="2" borderId="4" xfId="0" applyNumberFormat="1" applyFont="1" applyFill="1" applyBorder="1" applyAlignment="1">
      <alignment horizontal="right" vertical="center" wrapText="1"/>
    </xf>
    <xf numFmtId="166" fontId="6" fillId="2" borderId="0" xfId="1" applyNumberFormat="1" applyFont="1" applyFill="1" applyBorder="1" applyAlignment="1">
      <alignment horizontal="right" vertical="center" wrapText="1"/>
    </xf>
    <xf numFmtId="43" fontId="0" fillId="2" borderId="0" xfId="1" applyFont="1" applyFill="1"/>
    <xf numFmtId="166" fontId="4" fillId="2" borderId="0" xfId="1" applyNumberFormat="1" applyFont="1" applyFill="1" applyAlignment="1">
      <alignment vertical="center"/>
    </xf>
    <xf numFmtId="166" fontId="4" fillId="2" borderId="4" xfId="1" applyNumberFormat="1" applyFont="1" applyFill="1" applyBorder="1" applyAlignment="1">
      <alignment horizontal="right" vertical="center" wrapText="1"/>
    </xf>
    <xf numFmtId="166" fontId="4" fillId="2" borderId="0" xfId="1" applyNumberFormat="1" applyFont="1" applyFill="1" applyAlignment="1">
      <alignment horizontal="right" vertical="center" wrapText="1"/>
    </xf>
    <xf numFmtId="165" fontId="4" fillId="2" borderId="0" xfId="0" applyNumberFormat="1" applyFont="1" applyFill="1" applyAlignment="1">
      <alignment horizontal="right" vertical="center" wrapText="1"/>
    </xf>
    <xf numFmtId="166" fontId="4" fillId="2" borderId="5" xfId="1" applyNumberFormat="1" applyFont="1" applyFill="1" applyBorder="1" applyAlignment="1">
      <alignment horizontal="right" vertical="center" wrapText="1"/>
    </xf>
    <xf numFmtId="166" fontId="4" fillId="2" borderId="0" xfId="1" applyNumberFormat="1" applyFont="1" applyFill="1" applyBorder="1" applyAlignment="1">
      <alignment horizontal="right" vertical="center" wrapText="1"/>
    </xf>
    <xf numFmtId="166" fontId="4" fillId="2" borderId="7" xfId="1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justify" vertical="center"/>
    </xf>
    <xf numFmtId="165" fontId="9" fillId="2" borderId="0" xfId="0" applyNumberFormat="1" applyFont="1" applyFill="1"/>
  </cellXfs>
  <cellStyles count="3">
    <cellStyle name="Обычный" xfId="0" builtinId="0"/>
    <cellStyle name="Обычный 2 3" xfId="2" xr:uid="{04C3FB4B-C4E7-4E97-88F5-023EA087F729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F35"/>
  <sheetViews>
    <sheetView showGridLines="0" topLeftCell="A4" zoomScale="110" zoomScaleNormal="110" workbookViewId="0">
      <selection activeCell="E18" sqref="E18"/>
    </sheetView>
  </sheetViews>
  <sheetFormatPr defaultRowHeight="15" x14ac:dyDescent="0.25"/>
  <cols>
    <col min="1" max="1" width="42.42578125" customWidth="1"/>
    <col min="2" max="2" width="10.7109375" customWidth="1"/>
    <col min="3" max="3" width="14" customWidth="1"/>
    <col min="4" max="4" width="15" bestFit="1" customWidth="1"/>
    <col min="5" max="5" width="14.85546875" customWidth="1"/>
  </cols>
  <sheetData>
    <row r="1" spans="1:6" x14ac:dyDescent="0.25">
      <c r="A1" s="4" t="s">
        <v>7</v>
      </c>
    </row>
    <row r="2" spans="1:6" ht="27.75" customHeight="1" x14ac:dyDescent="0.25">
      <c r="A2" s="80" t="s">
        <v>9</v>
      </c>
      <c r="B2" s="80"/>
      <c r="C2" s="80"/>
      <c r="D2" s="80"/>
      <c r="E2" s="80"/>
      <c r="F2" s="7"/>
    </row>
    <row r="3" spans="1:6" x14ac:dyDescent="0.25">
      <c r="A3" s="7" t="s">
        <v>83</v>
      </c>
    </row>
    <row r="4" spans="1:6" x14ac:dyDescent="0.25">
      <c r="A4" s="7"/>
      <c r="D4" s="77" t="s">
        <v>79</v>
      </c>
    </row>
    <row r="5" spans="1:6" ht="15.75" thickBot="1" x14ac:dyDescent="0.3">
      <c r="A5" s="43" t="s">
        <v>39</v>
      </c>
      <c r="B5" s="44" t="s">
        <v>40</v>
      </c>
      <c r="C5" s="9" t="s">
        <v>83</v>
      </c>
      <c r="D5" s="9" t="s">
        <v>82</v>
      </c>
    </row>
    <row r="6" spans="1:6" x14ac:dyDescent="0.25">
      <c r="A6" s="45" t="s">
        <v>41</v>
      </c>
      <c r="B6" s="2"/>
      <c r="C6" s="2"/>
      <c r="D6" s="46"/>
    </row>
    <row r="7" spans="1:6" x14ac:dyDescent="0.25">
      <c r="A7" s="21" t="s">
        <v>0</v>
      </c>
      <c r="B7" s="30">
        <v>4</v>
      </c>
      <c r="C7" s="27">
        <v>1275951</v>
      </c>
      <c r="D7" s="27">
        <v>484124</v>
      </c>
    </row>
    <row r="8" spans="1:6" x14ac:dyDescent="0.25">
      <c r="A8" s="32" t="s">
        <v>1</v>
      </c>
      <c r="B8" s="30">
        <v>5</v>
      </c>
      <c r="C8" s="27">
        <v>1898116</v>
      </c>
      <c r="D8" s="27">
        <v>1311988</v>
      </c>
    </row>
    <row r="9" spans="1:6" x14ac:dyDescent="0.25">
      <c r="A9" s="32" t="s">
        <v>42</v>
      </c>
      <c r="B9" s="30">
        <v>6</v>
      </c>
      <c r="C9" s="27">
        <v>1885665</v>
      </c>
      <c r="D9" s="27">
        <v>1701976</v>
      </c>
    </row>
    <row r="10" spans="1:6" x14ac:dyDescent="0.25">
      <c r="A10" s="32" t="s">
        <v>43</v>
      </c>
      <c r="B10" s="30"/>
      <c r="C10" s="27">
        <v>362374</v>
      </c>
      <c r="D10" s="27">
        <v>196686</v>
      </c>
    </row>
    <row r="11" spans="1:6" x14ac:dyDescent="0.25">
      <c r="A11" s="32" t="s">
        <v>44</v>
      </c>
      <c r="B11" s="30"/>
      <c r="C11" s="27">
        <v>1360</v>
      </c>
      <c r="D11" s="27">
        <v>3200</v>
      </c>
    </row>
    <row r="12" spans="1:6" x14ac:dyDescent="0.25">
      <c r="A12" s="32" t="s">
        <v>45</v>
      </c>
      <c r="B12" s="30"/>
      <c r="C12" s="27">
        <v>23211</v>
      </c>
      <c r="D12" s="27">
        <v>16437</v>
      </c>
    </row>
    <row r="13" spans="1:6" x14ac:dyDescent="0.25">
      <c r="A13" s="32" t="s">
        <v>91</v>
      </c>
      <c r="B13" s="30"/>
      <c r="C13" s="27">
        <v>222063</v>
      </c>
      <c r="D13" s="27">
        <v>206624</v>
      </c>
    </row>
    <row r="14" spans="1:6" ht="15.75" thickBot="1" x14ac:dyDescent="0.3">
      <c r="A14" s="12" t="s">
        <v>5</v>
      </c>
      <c r="B14" s="47">
        <v>7</v>
      </c>
      <c r="C14" s="48">
        <v>18038</v>
      </c>
      <c r="D14" s="48">
        <v>2055</v>
      </c>
    </row>
    <row r="15" spans="1:6" ht="15.75" thickBot="1" x14ac:dyDescent="0.3">
      <c r="A15" s="43" t="s">
        <v>46</v>
      </c>
      <c r="B15" s="42"/>
      <c r="C15" s="49">
        <f>SUM(C7:C14)</f>
        <v>5686778</v>
      </c>
      <c r="D15" s="49">
        <f>SUM(D7:D14)</f>
        <v>3923090</v>
      </c>
    </row>
    <row r="16" spans="1:6" x14ac:dyDescent="0.25">
      <c r="A16" s="25"/>
      <c r="B16" s="25"/>
      <c r="C16" s="2"/>
      <c r="D16" s="2"/>
    </row>
    <row r="17" spans="1:4" x14ac:dyDescent="0.25">
      <c r="A17" s="24" t="s">
        <v>47</v>
      </c>
      <c r="B17" s="25"/>
      <c r="C17" s="2"/>
      <c r="D17" s="2"/>
    </row>
    <row r="18" spans="1:4" x14ac:dyDescent="0.25">
      <c r="A18" s="32" t="s">
        <v>8</v>
      </c>
      <c r="B18" s="30">
        <v>9</v>
      </c>
      <c r="C18" s="27">
        <v>4592847</v>
      </c>
      <c r="D18" s="27">
        <v>3166847</v>
      </c>
    </row>
    <row r="19" spans="1:4" ht="25.5" x14ac:dyDescent="0.25">
      <c r="A19" s="32" t="s">
        <v>48</v>
      </c>
      <c r="B19" s="25"/>
      <c r="C19" s="27">
        <v>39763</v>
      </c>
      <c r="D19" s="27">
        <v>39763</v>
      </c>
    </row>
    <row r="20" spans="1:4" x14ac:dyDescent="0.25">
      <c r="A20" s="32" t="s">
        <v>11</v>
      </c>
      <c r="B20" s="30"/>
      <c r="C20" s="29">
        <v>192</v>
      </c>
      <c r="D20" s="29">
        <v>192</v>
      </c>
    </row>
    <row r="21" spans="1:4" x14ac:dyDescent="0.25">
      <c r="A21" s="32" t="s">
        <v>49</v>
      </c>
      <c r="B21" s="30"/>
      <c r="C21" s="27">
        <v>5230</v>
      </c>
      <c r="D21" s="27">
        <v>7623</v>
      </c>
    </row>
    <row r="22" spans="1:4" x14ac:dyDescent="0.25">
      <c r="A22" s="32" t="s">
        <v>50</v>
      </c>
      <c r="B22" s="30">
        <v>8</v>
      </c>
      <c r="C22" s="27">
        <v>26116</v>
      </c>
      <c r="D22" s="27">
        <v>29905</v>
      </c>
    </row>
    <row r="23" spans="1:4" ht="15.75" thickBot="1" x14ac:dyDescent="0.3">
      <c r="A23" s="12" t="s">
        <v>6</v>
      </c>
      <c r="B23" s="47"/>
      <c r="C23" s="48">
        <v>28398</v>
      </c>
      <c r="D23" s="48">
        <v>27580</v>
      </c>
    </row>
    <row r="24" spans="1:4" ht="15.75" thickBot="1" x14ac:dyDescent="0.3">
      <c r="A24" s="43" t="s">
        <v>2</v>
      </c>
      <c r="B24" s="42"/>
      <c r="C24" s="49">
        <f>SUM(C18:C23)</f>
        <v>4692546</v>
      </c>
      <c r="D24" s="49">
        <f>SUM(D18:D23)</f>
        <v>3271910</v>
      </c>
    </row>
    <row r="25" spans="1:4" x14ac:dyDescent="0.25">
      <c r="A25" s="25"/>
      <c r="B25" s="25"/>
      <c r="C25" s="46"/>
      <c r="D25" s="46"/>
    </row>
    <row r="26" spans="1:4" x14ac:dyDescent="0.25">
      <c r="A26" s="24" t="s">
        <v>51</v>
      </c>
      <c r="B26" s="25"/>
      <c r="C26" s="51"/>
      <c r="D26" s="51"/>
    </row>
    <row r="27" spans="1:4" x14ac:dyDescent="0.25">
      <c r="A27" s="32" t="s">
        <v>3</v>
      </c>
      <c r="B27" s="30">
        <v>10</v>
      </c>
      <c r="C27" s="27">
        <v>200000</v>
      </c>
      <c r="D27" s="27">
        <v>200000</v>
      </c>
    </row>
    <row r="28" spans="1:4" x14ac:dyDescent="0.25">
      <c r="A28" s="32" t="s">
        <v>52</v>
      </c>
      <c r="B28" s="25"/>
      <c r="C28" s="27">
        <v>54750</v>
      </c>
      <c r="D28" s="27">
        <v>54750</v>
      </c>
    </row>
    <row r="29" spans="1:4" ht="15.75" thickBot="1" x14ac:dyDescent="0.3">
      <c r="A29" s="12" t="s">
        <v>13</v>
      </c>
      <c r="B29" s="52"/>
      <c r="C29" s="48">
        <v>739482</v>
      </c>
      <c r="D29" s="48">
        <v>396430</v>
      </c>
    </row>
    <row r="30" spans="1:4" ht="15.75" thickBot="1" x14ac:dyDescent="0.3">
      <c r="A30" s="43" t="s">
        <v>53</v>
      </c>
      <c r="B30" s="52"/>
      <c r="C30" s="49">
        <f>SUM(C27:C29)</f>
        <v>994232</v>
      </c>
      <c r="D30" s="49">
        <f>SUM(D27:D29)</f>
        <v>651180</v>
      </c>
    </row>
    <row r="31" spans="1:4" ht="15.75" thickBot="1" x14ac:dyDescent="0.3">
      <c r="A31" s="43" t="s">
        <v>54</v>
      </c>
      <c r="B31" s="52"/>
      <c r="C31" s="49">
        <f>C30+C24</f>
        <v>5686778</v>
      </c>
      <c r="D31" s="49">
        <f>D24+D30</f>
        <v>3923090</v>
      </c>
    </row>
    <row r="34" spans="1:1" x14ac:dyDescent="0.25">
      <c r="A34" t="s">
        <v>80</v>
      </c>
    </row>
    <row r="35" spans="1:1" x14ac:dyDescent="0.25">
      <c r="A35" t="s">
        <v>81</v>
      </c>
    </row>
  </sheetData>
  <mergeCells count="1">
    <mergeCell ref="A2:E2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F20"/>
  <sheetViews>
    <sheetView showGridLines="0" zoomScaleNormal="100" workbookViewId="0">
      <selection activeCell="D22" sqref="D22"/>
    </sheetView>
  </sheetViews>
  <sheetFormatPr defaultRowHeight="15" x14ac:dyDescent="0.25"/>
  <cols>
    <col min="1" max="1" width="47" customWidth="1"/>
    <col min="2" max="2" width="11.7109375" customWidth="1"/>
    <col min="3" max="3" width="20" customWidth="1"/>
    <col min="4" max="4" width="16.28515625" customWidth="1"/>
    <col min="5" max="5" width="17" customWidth="1"/>
  </cols>
  <sheetData>
    <row r="1" spans="1:6" x14ac:dyDescent="0.25">
      <c r="A1" s="4" t="s">
        <v>7</v>
      </c>
    </row>
    <row r="2" spans="1:6" ht="31.5" customHeight="1" x14ac:dyDescent="0.25">
      <c r="A2" s="81" t="s">
        <v>84</v>
      </c>
      <c r="B2" s="81"/>
      <c r="C2" s="81"/>
      <c r="D2" s="81"/>
      <c r="E2" s="81"/>
    </row>
    <row r="3" spans="1:6" x14ac:dyDescent="0.25">
      <c r="A3" s="7"/>
      <c r="D3" s="77" t="s">
        <v>79</v>
      </c>
    </row>
    <row r="4" spans="1:6" ht="17.25" customHeight="1" x14ac:dyDescent="0.25">
      <c r="A4" s="82"/>
      <c r="B4" s="84" t="s">
        <v>55</v>
      </c>
      <c r="C4" s="84" t="s">
        <v>87</v>
      </c>
      <c r="D4" s="86" t="s">
        <v>88</v>
      </c>
    </row>
    <row r="5" spans="1:6" ht="39" customHeight="1" thickBot="1" x14ac:dyDescent="0.3">
      <c r="A5" s="83"/>
      <c r="B5" s="85"/>
      <c r="C5" s="85"/>
      <c r="D5" s="87"/>
    </row>
    <row r="6" spans="1:6" x14ac:dyDescent="0.25">
      <c r="A6" s="32" t="s">
        <v>56</v>
      </c>
      <c r="B6" s="30">
        <v>11</v>
      </c>
      <c r="C6" s="27">
        <v>555321</v>
      </c>
      <c r="D6" s="27">
        <v>103355</v>
      </c>
    </row>
    <row r="7" spans="1:6" ht="15.75" thickBot="1" x14ac:dyDescent="0.3">
      <c r="A7" s="12" t="s">
        <v>10</v>
      </c>
      <c r="B7" s="47">
        <v>12</v>
      </c>
      <c r="C7" s="48">
        <v>-170564</v>
      </c>
      <c r="D7" s="48">
        <v>-56139</v>
      </c>
    </row>
    <row r="8" spans="1:6" ht="15.75" thickBot="1" x14ac:dyDescent="0.3">
      <c r="A8" s="43" t="s">
        <v>57</v>
      </c>
      <c r="B8" s="47"/>
      <c r="C8" s="50">
        <f>SUM(C6:C7)</f>
        <v>384757</v>
      </c>
      <c r="D8" s="50">
        <f>SUM(D6:D7)</f>
        <v>47216</v>
      </c>
    </row>
    <row r="9" spans="1:6" x14ac:dyDescent="0.25">
      <c r="A9" s="32" t="s">
        <v>58</v>
      </c>
      <c r="B9" s="30">
        <v>13</v>
      </c>
      <c r="C9" s="27">
        <v>-325705</v>
      </c>
      <c r="D9" s="27">
        <v>-192445</v>
      </c>
    </row>
    <row r="10" spans="1:6" ht="15.75" thickBot="1" x14ac:dyDescent="0.3">
      <c r="A10" s="12" t="s">
        <v>59</v>
      </c>
      <c r="B10" s="47">
        <v>14</v>
      </c>
      <c r="C10" s="48">
        <v>283999</v>
      </c>
      <c r="D10" s="48">
        <v>740617</v>
      </c>
    </row>
    <row r="11" spans="1:6" ht="15.75" thickBot="1" x14ac:dyDescent="0.3">
      <c r="A11" s="43" t="s">
        <v>60</v>
      </c>
      <c r="B11" s="42"/>
      <c r="C11" s="50">
        <f>C8+C9+C10</f>
        <v>343051</v>
      </c>
      <c r="D11" s="50">
        <f>D8+D9+D10</f>
        <v>595388</v>
      </c>
    </row>
    <row r="12" spans="1:6" ht="26.25" thickBot="1" x14ac:dyDescent="0.3">
      <c r="A12" s="12" t="s">
        <v>61</v>
      </c>
      <c r="B12" s="47"/>
      <c r="C12" s="48">
        <v>0</v>
      </c>
      <c r="D12" s="48" t="s">
        <v>16</v>
      </c>
    </row>
    <row r="13" spans="1:6" ht="15.75" thickBot="1" x14ac:dyDescent="0.3">
      <c r="A13" s="43" t="s">
        <v>62</v>
      </c>
      <c r="B13" s="42"/>
      <c r="C13" s="50">
        <f>C11</f>
        <v>343051</v>
      </c>
      <c r="D13" s="50">
        <f>D11</f>
        <v>595388</v>
      </c>
    </row>
    <row r="14" spans="1:6" ht="15.75" thickBot="1" x14ac:dyDescent="0.3">
      <c r="A14" s="12" t="s">
        <v>63</v>
      </c>
      <c r="B14" s="42"/>
      <c r="C14" s="53" t="s">
        <v>16</v>
      </c>
      <c r="D14" s="53" t="s">
        <v>16</v>
      </c>
    </row>
    <row r="15" spans="1:6" ht="15.75" thickBot="1" x14ac:dyDescent="0.3">
      <c r="A15" s="43" t="s">
        <v>64</v>
      </c>
      <c r="B15" s="42"/>
      <c r="C15" s="50">
        <f>C13</f>
        <v>343051</v>
      </c>
      <c r="D15" s="50">
        <f>D13</f>
        <v>595388</v>
      </c>
    </row>
    <row r="16" spans="1:6" x14ac:dyDescent="0.25">
      <c r="F16" s="6"/>
    </row>
    <row r="19" spans="1:1" x14ac:dyDescent="0.25">
      <c r="A19" t="s">
        <v>80</v>
      </c>
    </row>
    <row r="20" spans="1:1" x14ac:dyDescent="0.25">
      <c r="A20" t="s">
        <v>81</v>
      </c>
    </row>
  </sheetData>
  <mergeCells count="5">
    <mergeCell ref="A2:E2"/>
    <mergeCell ref="A4:A5"/>
    <mergeCell ref="B4:B5"/>
    <mergeCell ref="C4:C5"/>
    <mergeCell ref="D4:D5"/>
  </mergeCells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6210E-C765-4709-9A92-BB0FBFF3B8A1}">
  <sheetPr>
    <pageSetUpPr fitToPage="1"/>
  </sheetPr>
  <dimension ref="A1:S30"/>
  <sheetViews>
    <sheetView workbookViewId="0">
      <selection activeCell="L28" sqref="L28"/>
    </sheetView>
  </sheetViews>
  <sheetFormatPr defaultRowHeight="15" x14ac:dyDescent="0.25"/>
  <cols>
    <col min="1" max="1" width="28.85546875" customWidth="1"/>
    <col min="2" max="2" width="17.140625" customWidth="1"/>
    <col min="3" max="3" width="14.140625" customWidth="1"/>
    <col min="4" max="4" width="15.85546875" customWidth="1"/>
    <col min="5" max="5" width="10.140625" customWidth="1"/>
    <col min="6" max="6" width="0.28515625" customWidth="1"/>
    <col min="7" max="7" width="0.7109375" customWidth="1"/>
    <col min="8" max="8" width="13" hidden="1" customWidth="1"/>
    <col min="9" max="9" width="9.140625" hidden="1" customWidth="1"/>
  </cols>
  <sheetData>
    <row r="1" spans="1:19" x14ac:dyDescent="0.25">
      <c r="A1" s="4" t="s">
        <v>7</v>
      </c>
      <c r="S1" t="s">
        <v>12</v>
      </c>
    </row>
    <row r="2" spans="1:19" x14ac:dyDescent="0.25">
      <c r="A2" s="81" t="s">
        <v>85</v>
      </c>
      <c r="B2" s="81"/>
      <c r="C2" s="81"/>
      <c r="D2" s="81"/>
      <c r="E2" s="81"/>
      <c r="F2" s="81"/>
      <c r="G2" s="81"/>
      <c r="H2" s="81"/>
      <c r="I2" s="81"/>
    </row>
    <row r="3" spans="1:19" x14ac:dyDescent="0.25">
      <c r="A3" s="81"/>
      <c r="B3" s="81"/>
      <c r="C3" s="81"/>
      <c r="D3" s="81"/>
      <c r="E3" s="81"/>
      <c r="F3" s="81"/>
      <c r="G3" s="81"/>
      <c r="H3" s="81"/>
      <c r="I3" s="81"/>
    </row>
    <row r="4" spans="1:19" x14ac:dyDescent="0.25">
      <c r="A4" s="10"/>
      <c r="B4" s="3"/>
      <c r="C4" s="11"/>
      <c r="D4" s="9"/>
      <c r="E4" s="78" t="s">
        <v>79</v>
      </c>
      <c r="F4" s="9"/>
      <c r="G4" s="11"/>
      <c r="H4" s="9"/>
    </row>
    <row r="5" spans="1:19" ht="51.75" customHeight="1" thickBot="1" x14ac:dyDescent="0.3">
      <c r="A5" s="54"/>
      <c r="B5" s="8" t="s">
        <v>3</v>
      </c>
      <c r="C5" s="8" t="s">
        <v>52</v>
      </c>
      <c r="D5" s="8" t="s">
        <v>13</v>
      </c>
      <c r="E5" s="8" t="s">
        <v>4</v>
      </c>
    </row>
    <row r="6" spans="1:19" x14ac:dyDescent="0.25">
      <c r="A6" s="45" t="s">
        <v>65</v>
      </c>
      <c r="B6" s="55">
        <v>70000</v>
      </c>
      <c r="C6" s="55">
        <v>54750</v>
      </c>
      <c r="D6" s="55">
        <v>24830</v>
      </c>
      <c r="E6" s="55">
        <v>149580</v>
      </c>
    </row>
    <row r="7" spans="1:19" x14ac:dyDescent="0.25">
      <c r="A7" s="26" t="s">
        <v>66</v>
      </c>
      <c r="B7" s="56" t="s">
        <v>16</v>
      </c>
      <c r="C7" s="56" t="s">
        <v>16</v>
      </c>
      <c r="D7" s="57">
        <v>460078</v>
      </c>
      <c r="E7" s="57">
        <v>460078</v>
      </c>
    </row>
    <row r="8" spans="1:19" ht="15.75" thickBot="1" x14ac:dyDescent="0.3">
      <c r="A8" s="26" t="s">
        <v>67</v>
      </c>
      <c r="B8" s="58" t="s">
        <v>16</v>
      </c>
      <c r="C8" s="58" t="s">
        <v>16</v>
      </c>
      <c r="D8" s="58" t="s">
        <v>16</v>
      </c>
      <c r="E8" s="58" t="s">
        <v>16</v>
      </c>
    </row>
    <row r="9" spans="1:19" x14ac:dyDescent="0.25">
      <c r="A9" s="59" t="s">
        <v>68</v>
      </c>
      <c r="B9" s="60" t="s">
        <v>16</v>
      </c>
      <c r="C9" s="60" t="s">
        <v>16</v>
      </c>
      <c r="D9" s="61">
        <v>460078</v>
      </c>
      <c r="E9" s="61">
        <v>460078</v>
      </c>
    </row>
    <row r="10" spans="1:19" x14ac:dyDescent="0.25">
      <c r="A10" s="26" t="s">
        <v>14</v>
      </c>
      <c r="B10" s="57">
        <v>30000</v>
      </c>
      <c r="C10" s="58" t="s">
        <v>16</v>
      </c>
      <c r="D10" s="58" t="s">
        <v>16</v>
      </c>
      <c r="E10" s="57">
        <v>30000</v>
      </c>
    </row>
    <row r="11" spans="1:19" ht="15.75" thickBot="1" x14ac:dyDescent="0.3">
      <c r="A11" s="54" t="s">
        <v>69</v>
      </c>
      <c r="B11" s="62"/>
      <c r="C11" s="62"/>
      <c r="D11" s="63">
        <v>-41882</v>
      </c>
      <c r="E11" s="63">
        <v>-41882</v>
      </c>
    </row>
    <row r="12" spans="1:19" ht="15.75" thickBot="1" x14ac:dyDescent="0.3">
      <c r="A12" s="64" t="s">
        <v>70</v>
      </c>
      <c r="B12" s="49">
        <v>100000</v>
      </c>
      <c r="C12" s="49">
        <v>54750</v>
      </c>
      <c r="D12" s="49">
        <v>443026</v>
      </c>
      <c r="E12" s="49">
        <v>597776</v>
      </c>
    </row>
    <row r="13" spans="1:19" x14ac:dyDescent="0.25">
      <c r="A13" s="26" t="s">
        <v>71</v>
      </c>
      <c r="B13" s="56" t="s">
        <v>16</v>
      </c>
      <c r="C13" s="58" t="s">
        <v>16</v>
      </c>
      <c r="D13" s="57">
        <v>-138785</v>
      </c>
      <c r="E13" s="57">
        <v>-138785</v>
      </c>
    </row>
    <row r="14" spans="1:19" x14ac:dyDescent="0.25">
      <c r="A14" s="45" t="s">
        <v>72</v>
      </c>
      <c r="B14" s="55">
        <v>100000</v>
      </c>
      <c r="C14" s="55">
        <v>54750</v>
      </c>
      <c r="D14" s="55">
        <v>304241</v>
      </c>
      <c r="E14" s="55">
        <v>458991</v>
      </c>
      <c r="H14" s="13"/>
    </row>
    <row r="15" spans="1:19" x14ac:dyDescent="0.25">
      <c r="A15" s="26" t="s">
        <v>66</v>
      </c>
      <c r="B15" s="58" t="s">
        <v>16</v>
      </c>
      <c r="C15" s="58" t="s">
        <v>16</v>
      </c>
      <c r="D15" s="57">
        <v>-16969</v>
      </c>
      <c r="E15" s="57">
        <v>-16969</v>
      </c>
    </row>
    <row r="16" spans="1:19" ht="15.75" thickBot="1" x14ac:dyDescent="0.3">
      <c r="A16" s="54" t="s">
        <v>67</v>
      </c>
      <c r="B16" s="62" t="s">
        <v>16</v>
      </c>
      <c r="C16" s="62" t="s">
        <v>16</v>
      </c>
      <c r="D16" s="62" t="s">
        <v>16</v>
      </c>
      <c r="E16" s="62" t="s">
        <v>16</v>
      </c>
    </row>
    <row r="17" spans="1:15" x14ac:dyDescent="0.25">
      <c r="A17" s="45" t="s">
        <v>68</v>
      </c>
      <c r="B17" s="56" t="s">
        <v>16</v>
      </c>
      <c r="C17" s="56" t="s">
        <v>16</v>
      </c>
      <c r="D17" s="55">
        <v>-16969</v>
      </c>
      <c r="E17" s="55">
        <v>-16969</v>
      </c>
    </row>
    <row r="18" spans="1:15" ht="15.75" thickBot="1" x14ac:dyDescent="0.3">
      <c r="A18" s="54" t="s">
        <v>73</v>
      </c>
      <c r="B18" s="63">
        <v>100000</v>
      </c>
      <c r="C18" s="62" t="s">
        <v>16</v>
      </c>
      <c r="D18" s="62" t="s">
        <v>16</v>
      </c>
      <c r="E18" s="63">
        <v>100000</v>
      </c>
    </row>
    <row r="19" spans="1:15" ht="15.75" thickBot="1" x14ac:dyDescent="0.3">
      <c r="A19" s="64" t="s">
        <v>74</v>
      </c>
      <c r="B19" s="55">
        <v>200000</v>
      </c>
      <c r="C19" s="55">
        <v>54750</v>
      </c>
      <c r="D19" s="55">
        <v>287272</v>
      </c>
      <c r="E19" s="55">
        <v>542022</v>
      </c>
    </row>
    <row r="20" spans="1:15" ht="24.75" thickBot="1" x14ac:dyDescent="0.3">
      <c r="A20" s="1" t="s">
        <v>15</v>
      </c>
      <c r="B20" s="68"/>
      <c r="C20" s="68"/>
      <c r="D20" s="68">
        <v>109158</v>
      </c>
      <c r="E20" s="68">
        <v>109158</v>
      </c>
    </row>
    <row r="21" spans="1:15" ht="15.75" thickBot="1" x14ac:dyDescent="0.3">
      <c r="A21" s="79" t="s">
        <v>89</v>
      </c>
      <c r="B21" s="55">
        <v>200000</v>
      </c>
      <c r="C21" s="55">
        <v>54750</v>
      </c>
      <c r="D21" s="55">
        <v>396430</v>
      </c>
      <c r="E21" s="55">
        <v>651180</v>
      </c>
    </row>
    <row r="22" spans="1:15" ht="24.75" thickBot="1" x14ac:dyDescent="0.3">
      <c r="A22" s="1" t="s">
        <v>15</v>
      </c>
      <c r="B22" s="68"/>
      <c r="C22" s="68"/>
      <c r="D22" s="68">
        <v>343051</v>
      </c>
      <c r="E22" s="68">
        <v>343051</v>
      </c>
    </row>
    <row r="23" spans="1:15" ht="15.75" thickBot="1" x14ac:dyDescent="0.3">
      <c r="A23" s="69" t="s">
        <v>90</v>
      </c>
      <c r="B23" s="49">
        <f>B21</f>
        <v>200000</v>
      </c>
      <c r="C23" s="49">
        <f>C21</f>
        <v>54750</v>
      </c>
      <c r="D23" s="49">
        <f>SUM(D21:D22)</f>
        <v>739481</v>
      </c>
      <c r="E23" s="49">
        <f>SUM(E21:E22)</f>
        <v>994231</v>
      </c>
    </row>
    <row r="27" spans="1:15" x14ac:dyDescent="0.25">
      <c r="A27" t="s">
        <v>80</v>
      </c>
    </row>
    <row r="28" spans="1:15" x14ac:dyDescent="0.25">
      <c r="A28" t="s">
        <v>81</v>
      </c>
    </row>
    <row r="30" spans="1:15" ht="72" customHeight="1" x14ac:dyDescent="0.25">
      <c r="I30" s="13"/>
      <c r="J30" s="13"/>
      <c r="K30" s="13"/>
      <c r="L30" s="13"/>
      <c r="M30" s="13"/>
      <c r="N30" s="13"/>
      <c r="O30" s="13"/>
    </row>
  </sheetData>
  <mergeCells count="1">
    <mergeCell ref="A2:I3"/>
  </mergeCells>
  <pageMargins left="0.7" right="0.7" top="0.75" bottom="0.75" header="0.3" footer="0.3"/>
  <pageSetup paperSize="9" scale="48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120DC-2528-4442-ACB7-A4E7D46030FB}">
  <sheetPr>
    <pageSetUpPr fitToPage="1"/>
  </sheetPr>
  <dimension ref="A1:H44"/>
  <sheetViews>
    <sheetView tabSelected="1" topLeftCell="A25" workbookViewId="0">
      <selection activeCell="D45" sqref="D45"/>
    </sheetView>
  </sheetViews>
  <sheetFormatPr defaultColWidth="8.85546875" defaultRowHeight="18" customHeight="1" x14ac:dyDescent="0.2"/>
  <cols>
    <col min="1" max="1" width="57" style="21" customWidth="1"/>
    <col min="2" max="2" width="16.28515625" style="34" customWidth="1"/>
    <col min="3" max="3" width="17" style="34" customWidth="1"/>
    <col min="4" max="4" width="18.28515625" style="33" customWidth="1"/>
    <col min="5" max="5" width="0.140625" style="22" customWidth="1"/>
    <col min="6" max="8" width="16.5703125" style="22" customWidth="1"/>
    <col min="9" max="14" width="16.5703125" style="17" customWidth="1"/>
    <col min="15" max="16384" width="8.85546875" style="17"/>
  </cols>
  <sheetData>
    <row r="1" spans="1:8" ht="18" customHeight="1" x14ac:dyDescent="0.2">
      <c r="A1" s="14" t="s">
        <v>7</v>
      </c>
      <c r="B1" s="15"/>
      <c r="C1" s="15"/>
      <c r="D1" s="16"/>
      <c r="E1" s="17"/>
      <c r="F1" s="17"/>
      <c r="G1" s="17"/>
      <c r="H1" s="17"/>
    </row>
    <row r="2" spans="1:8" ht="18" customHeight="1" x14ac:dyDescent="0.2">
      <c r="A2" s="88" t="s">
        <v>86</v>
      </c>
      <c r="B2" s="88"/>
      <c r="C2" s="88"/>
      <c r="D2" s="88"/>
      <c r="E2" s="18"/>
      <c r="F2" s="17"/>
      <c r="G2" s="17"/>
      <c r="H2" s="17"/>
    </row>
    <row r="3" spans="1:8" ht="18" customHeight="1" x14ac:dyDescent="0.2">
      <c r="A3" s="88"/>
      <c r="B3" s="88"/>
      <c r="C3" s="88"/>
      <c r="D3" s="88"/>
      <c r="E3" s="18"/>
      <c r="F3" s="17"/>
      <c r="G3" s="17"/>
      <c r="H3" s="17"/>
    </row>
    <row r="4" spans="1:8" ht="18" customHeight="1" x14ac:dyDescent="0.2">
      <c r="A4" s="19"/>
      <c r="B4" s="20"/>
      <c r="C4" s="20"/>
      <c r="D4" s="20"/>
      <c r="E4" s="18"/>
      <c r="F4" s="17"/>
      <c r="G4" s="17"/>
      <c r="H4" s="17"/>
    </row>
    <row r="5" spans="1:8" ht="21" customHeight="1" x14ac:dyDescent="0.25">
      <c r="B5" s="89"/>
      <c r="C5" s="78" t="s">
        <v>79</v>
      </c>
      <c r="D5"/>
      <c r="E5"/>
      <c r="F5" s="17"/>
      <c r="G5" s="17"/>
      <c r="H5" s="17"/>
    </row>
    <row r="6" spans="1:8" ht="55.5" customHeight="1" thickBot="1" x14ac:dyDescent="0.3">
      <c r="A6" s="52"/>
      <c r="B6" s="90" t="s">
        <v>87</v>
      </c>
      <c r="C6" s="8" t="s">
        <v>88</v>
      </c>
      <c r="D6"/>
      <c r="E6"/>
      <c r="F6" s="17"/>
      <c r="G6" s="17"/>
      <c r="H6" s="17"/>
    </row>
    <row r="7" spans="1:8" ht="18" customHeight="1" x14ac:dyDescent="0.25">
      <c r="A7" s="45" t="s">
        <v>21</v>
      </c>
      <c r="B7" s="91"/>
      <c r="C7" s="2"/>
      <c r="D7"/>
      <c r="E7"/>
      <c r="F7" s="17"/>
      <c r="G7" s="17"/>
      <c r="H7" s="17"/>
    </row>
    <row r="8" spans="1:8" ht="18" customHeight="1" x14ac:dyDescent="0.25">
      <c r="A8" s="32" t="s">
        <v>22</v>
      </c>
      <c r="B8" s="92">
        <v>117360</v>
      </c>
      <c r="C8" s="35">
        <v>101058</v>
      </c>
      <c r="D8"/>
      <c r="E8"/>
      <c r="F8" s="17"/>
      <c r="G8" s="17"/>
      <c r="H8" s="17"/>
    </row>
    <row r="9" spans="1:8" ht="18" customHeight="1" x14ac:dyDescent="0.25">
      <c r="A9" s="32" t="s">
        <v>23</v>
      </c>
      <c r="B9" s="92">
        <v>17039</v>
      </c>
      <c r="C9" s="35">
        <v>16032</v>
      </c>
      <c r="D9"/>
      <c r="E9"/>
      <c r="F9" s="17"/>
      <c r="G9" s="17"/>
      <c r="H9" s="17"/>
    </row>
    <row r="10" spans="1:8" ht="18" customHeight="1" x14ac:dyDescent="0.25">
      <c r="A10" s="32" t="s">
        <v>17</v>
      </c>
      <c r="B10" s="92">
        <v>16155</v>
      </c>
      <c r="C10" s="35">
        <v>2590</v>
      </c>
      <c r="D10"/>
      <c r="E10"/>
      <c r="F10" s="17"/>
      <c r="G10" s="17"/>
      <c r="H10" s="17"/>
    </row>
    <row r="11" spans="1:8" ht="18" customHeight="1" x14ac:dyDescent="0.25">
      <c r="A11" s="26" t="s">
        <v>18</v>
      </c>
      <c r="B11" s="93">
        <v>-111913</v>
      </c>
      <c r="C11" s="36">
        <v>-52920</v>
      </c>
      <c r="D11"/>
      <c r="E11"/>
      <c r="F11" s="17"/>
      <c r="G11" s="17"/>
      <c r="H11" s="17"/>
    </row>
    <row r="12" spans="1:8" ht="15" x14ac:dyDescent="0.25">
      <c r="A12" s="32" t="s">
        <v>24</v>
      </c>
      <c r="B12" s="93">
        <v>-867232</v>
      </c>
      <c r="C12" s="36">
        <v>-181849</v>
      </c>
      <c r="D12"/>
      <c r="E12"/>
      <c r="F12" s="17"/>
      <c r="G12" s="17"/>
      <c r="H12" s="17"/>
    </row>
    <row r="13" spans="1:8" ht="25.5" customHeight="1" x14ac:dyDescent="0.25">
      <c r="A13" s="32" t="s">
        <v>25</v>
      </c>
      <c r="B13" s="92">
        <v>18015</v>
      </c>
      <c r="C13" s="35">
        <v>6317</v>
      </c>
      <c r="D13"/>
      <c r="E13"/>
      <c r="F13" s="17"/>
      <c r="G13" s="17"/>
      <c r="H13" s="17"/>
    </row>
    <row r="14" spans="1:8" ht="15" x14ac:dyDescent="0.25">
      <c r="A14" s="32" t="s">
        <v>26</v>
      </c>
      <c r="B14" s="93">
        <v>-36283</v>
      </c>
      <c r="C14" s="36">
        <v>-29828</v>
      </c>
      <c r="D14"/>
      <c r="E14"/>
      <c r="F14" s="17"/>
      <c r="G14" s="17"/>
      <c r="H14" s="17"/>
    </row>
    <row r="15" spans="1:8" ht="26.25" thickBot="1" x14ac:dyDescent="0.3">
      <c r="A15" s="12" t="s">
        <v>27</v>
      </c>
      <c r="B15" s="93">
        <v>-13209</v>
      </c>
      <c r="C15" s="36">
        <v>-13499</v>
      </c>
      <c r="D15"/>
      <c r="E15"/>
      <c r="F15" s="17"/>
      <c r="G15" s="17"/>
      <c r="H15" s="17"/>
    </row>
    <row r="16" spans="1:8" ht="26.25" thickBot="1" x14ac:dyDescent="0.3">
      <c r="A16" s="43" t="s">
        <v>28</v>
      </c>
      <c r="B16" s="94">
        <f>SUM(B8:B15)</f>
        <v>-860068</v>
      </c>
      <c r="C16" s="70">
        <f>SUM(C8:C15)</f>
        <v>-152099</v>
      </c>
      <c r="D16"/>
      <c r="E16"/>
      <c r="F16" s="17"/>
      <c r="G16" s="17"/>
      <c r="H16" s="17"/>
    </row>
    <row r="17" spans="1:8" ht="18" customHeight="1" x14ac:dyDescent="0.25">
      <c r="A17" s="65" t="s">
        <v>19</v>
      </c>
      <c r="B17" s="92"/>
      <c r="C17" s="35"/>
      <c r="D17"/>
      <c r="E17"/>
      <c r="F17" s="17"/>
      <c r="G17" s="17"/>
      <c r="H17" s="17"/>
    </row>
    <row r="18" spans="1:8" ht="18" customHeight="1" x14ac:dyDescent="0.25">
      <c r="A18" s="32" t="s">
        <v>1</v>
      </c>
      <c r="B18" s="93">
        <v>-1440401</v>
      </c>
      <c r="C18" s="36">
        <v>-418675</v>
      </c>
      <c r="D18"/>
      <c r="E18"/>
      <c r="F18" s="17"/>
      <c r="G18" s="17"/>
      <c r="H18" s="17"/>
    </row>
    <row r="19" spans="1:8" ht="18" customHeight="1" x14ac:dyDescent="0.25">
      <c r="A19" s="32" t="s">
        <v>5</v>
      </c>
      <c r="B19" s="93">
        <v>1492140</v>
      </c>
      <c r="C19" s="36">
        <v>-5400</v>
      </c>
      <c r="D19" s="6"/>
      <c r="E19"/>
      <c r="F19" s="31"/>
      <c r="G19" s="17"/>
      <c r="H19" s="17"/>
    </row>
    <row r="20" spans="1:8" ht="25.9" customHeight="1" x14ac:dyDescent="0.25">
      <c r="A20" s="65" t="s">
        <v>20</v>
      </c>
      <c r="B20" s="92"/>
      <c r="C20" s="35"/>
      <c r="D20"/>
      <c r="E20"/>
      <c r="F20" s="17"/>
      <c r="G20" s="17"/>
      <c r="H20" s="17"/>
    </row>
    <row r="21" spans="1:8" ht="25.9" customHeight="1" thickBot="1" x14ac:dyDescent="0.3">
      <c r="A21" s="12" t="s">
        <v>6</v>
      </c>
      <c r="B21" s="95">
        <v>0</v>
      </c>
      <c r="C21" s="71">
        <v>0</v>
      </c>
      <c r="D21"/>
      <c r="E21"/>
      <c r="F21" s="17"/>
      <c r="G21" s="17"/>
      <c r="H21" s="17"/>
    </row>
    <row r="22" spans="1:8" ht="26.25" thickBot="1" x14ac:dyDescent="0.3">
      <c r="A22" s="43" t="s">
        <v>29</v>
      </c>
      <c r="B22" s="94">
        <f>SUM(B16:B21)</f>
        <v>-808329</v>
      </c>
      <c r="C22" s="70">
        <f>SUM(C16:C21)</f>
        <v>-576174</v>
      </c>
      <c r="D22"/>
      <c r="E22"/>
      <c r="F22" s="17"/>
      <c r="G22" s="17"/>
      <c r="H22" s="17"/>
    </row>
    <row r="23" spans="1:8" ht="15.75" thickBot="1" x14ac:dyDescent="0.3">
      <c r="A23" s="12" t="s">
        <v>30</v>
      </c>
      <c r="B23" s="93">
        <v>-12500</v>
      </c>
      <c r="C23" s="36">
        <v>-12500</v>
      </c>
      <c r="D23"/>
      <c r="E23"/>
      <c r="F23" s="17"/>
      <c r="G23" s="17"/>
      <c r="H23" s="17"/>
    </row>
    <row r="24" spans="1:8" ht="26.25" thickBot="1" x14ac:dyDescent="0.3">
      <c r="A24" s="43" t="s">
        <v>31</v>
      </c>
      <c r="B24" s="94">
        <f>SUM(B22:B23)</f>
        <v>-820829</v>
      </c>
      <c r="C24" s="70">
        <f>SUM(C22:C23)</f>
        <v>-588674</v>
      </c>
      <c r="D24"/>
      <c r="E24"/>
      <c r="F24" s="17"/>
      <c r="G24" s="17"/>
      <c r="H24" s="17"/>
    </row>
    <row r="25" spans="1:8" ht="25.9" customHeight="1" x14ac:dyDescent="0.25">
      <c r="A25"/>
      <c r="B25" s="96"/>
      <c r="C25" s="38"/>
      <c r="D25"/>
      <c r="E25"/>
      <c r="F25" s="17"/>
      <c r="G25" s="17"/>
      <c r="H25" s="17"/>
    </row>
    <row r="26" spans="1:8" ht="18" customHeight="1" x14ac:dyDescent="0.25">
      <c r="A26" s="24" t="s">
        <v>32</v>
      </c>
      <c r="B26" s="97"/>
      <c r="C26" s="39"/>
      <c r="D26"/>
      <c r="E26"/>
      <c r="F26" s="17"/>
      <c r="G26" s="17"/>
      <c r="H26" s="17"/>
    </row>
    <row r="27" spans="1:8" ht="15.75" thickBot="1" x14ac:dyDescent="0.3">
      <c r="A27" s="23" t="s">
        <v>92</v>
      </c>
      <c r="B27" s="93">
        <v>-120000</v>
      </c>
      <c r="C27" s="40">
        <v>0</v>
      </c>
      <c r="D27"/>
      <c r="E27"/>
      <c r="F27" s="17"/>
      <c r="G27" s="17"/>
      <c r="H27" s="17"/>
    </row>
    <row r="28" spans="1:8" ht="26.25" thickBot="1" x14ac:dyDescent="0.3">
      <c r="A28" s="43" t="s">
        <v>33</v>
      </c>
      <c r="B28" s="94">
        <v>-120000</v>
      </c>
      <c r="C28" s="72"/>
      <c r="D28"/>
      <c r="E28"/>
      <c r="F28" s="17"/>
      <c r="G28" s="17"/>
      <c r="H28" s="17"/>
    </row>
    <row r="29" spans="1:8" ht="18" customHeight="1" x14ac:dyDescent="0.25">
      <c r="A29" s="25"/>
      <c r="B29" s="97"/>
      <c r="C29" s="39"/>
      <c r="D29"/>
      <c r="E29"/>
      <c r="F29" s="26"/>
      <c r="G29" s="17"/>
      <c r="H29" s="17"/>
    </row>
    <row r="30" spans="1:8" ht="18" customHeight="1" x14ac:dyDescent="0.25">
      <c r="A30" s="24" t="s">
        <v>34</v>
      </c>
      <c r="B30" s="92"/>
      <c r="C30" s="35"/>
      <c r="D30"/>
      <c r="E30"/>
      <c r="F30" s="17"/>
      <c r="G30" s="17"/>
      <c r="H30" s="17"/>
    </row>
    <row r="31" spans="1:8" ht="18" customHeight="1" x14ac:dyDescent="0.25">
      <c r="A31" s="23" t="s">
        <v>75</v>
      </c>
      <c r="B31" s="92">
        <v>1871937</v>
      </c>
      <c r="C31" s="35">
        <v>638765</v>
      </c>
      <c r="D31"/>
      <c r="E31"/>
      <c r="F31" s="17"/>
      <c r="G31" s="17"/>
      <c r="H31" s="17"/>
    </row>
    <row r="32" spans="1:8" ht="27.75" customHeight="1" x14ac:dyDescent="0.25">
      <c r="A32" s="23" t="s">
        <v>76</v>
      </c>
      <c r="B32" s="93">
        <v>-131275</v>
      </c>
      <c r="C32" s="36">
        <v>-406141</v>
      </c>
      <c r="D32"/>
      <c r="E32"/>
      <c r="F32" s="17"/>
      <c r="G32" s="17"/>
      <c r="H32" s="17"/>
    </row>
    <row r="33" spans="1:8" ht="15.75" thickBot="1" x14ac:dyDescent="0.3">
      <c r="A33" s="66" t="s">
        <v>77</v>
      </c>
      <c r="B33" s="93">
        <v>-2598</v>
      </c>
      <c r="C33" s="36">
        <v>-2309</v>
      </c>
      <c r="D33"/>
      <c r="E33"/>
      <c r="F33" s="17"/>
      <c r="G33" s="17"/>
      <c r="H33" s="17"/>
    </row>
    <row r="34" spans="1:8" ht="26.25" thickBot="1" x14ac:dyDescent="0.3">
      <c r="A34" s="43" t="s">
        <v>35</v>
      </c>
      <c r="B34" s="98">
        <f>SUM(B28:B33)</f>
        <v>1618064</v>
      </c>
      <c r="C34" s="72">
        <f>SUM(C28:C33)</f>
        <v>230315</v>
      </c>
      <c r="D34"/>
      <c r="E34"/>
      <c r="F34" s="17"/>
      <c r="G34" s="17"/>
      <c r="H34" s="17"/>
    </row>
    <row r="35" spans="1:8" ht="18" customHeight="1" x14ac:dyDescent="0.25">
      <c r="A35" s="24"/>
      <c r="B35" s="99"/>
      <c r="C35" s="41"/>
      <c r="D35"/>
      <c r="E35"/>
      <c r="F35" s="17"/>
      <c r="G35" s="17"/>
      <c r="H35" s="17"/>
    </row>
    <row r="36" spans="1:8" ht="18" customHeight="1" x14ac:dyDescent="0.25">
      <c r="A36" s="24" t="s">
        <v>36</v>
      </c>
      <c r="B36" s="100">
        <f>B34+B24</f>
        <v>797235</v>
      </c>
      <c r="C36" s="37">
        <f>C34+C24</f>
        <v>-358359</v>
      </c>
      <c r="D36"/>
      <c r="E36"/>
      <c r="F36" s="17"/>
      <c r="G36" s="17"/>
      <c r="H36" s="17"/>
    </row>
    <row r="37" spans="1:8" ht="18" customHeight="1" thickBot="1" x14ac:dyDescent="0.3">
      <c r="A37" s="43" t="s">
        <v>37</v>
      </c>
      <c r="B37" s="101">
        <v>484124</v>
      </c>
      <c r="C37" s="76">
        <v>519772</v>
      </c>
      <c r="D37"/>
      <c r="E37"/>
      <c r="F37" s="17"/>
      <c r="G37" s="17"/>
      <c r="H37" s="17"/>
    </row>
    <row r="38" spans="1:8" ht="18" customHeight="1" thickBot="1" x14ac:dyDescent="0.3">
      <c r="A38" s="32" t="s">
        <v>78</v>
      </c>
      <c r="B38" s="102">
        <v>5408</v>
      </c>
      <c r="C38" s="73">
        <v>5408</v>
      </c>
      <c r="D38"/>
      <c r="E38"/>
      <c r="F38" s="17"/>
      <c r="G38" s="17"/>
      <c r="H38" s="17"/>
    </row>
    <row r="39" spans="1:8" ht="18" customHeight="1" thickBot="1" x14ac:dyDescent="0.3">
      <c r="A39" s="75" t="s">
        <v>38</v>
      </c>
      <c r="B39" s="103">
        <f>B36+B37-B38</f>
        <v>1275951</v>
      </c>
      <c r="C39" s="74">
        <f>C36+C37-C38</f>
        <v>156005</v>
      </c>
      <c r="D39"/>
      <c r="E39"/>
      <c r="F39" s="17"/>
      <c r="G39" s="17"/>
      <c r="H39" s="17"/>
    </row>
    <row r="40" spans="1:8" ht="18" customHeight="1" x14ac:dyDescent="0.25">
      <c r="A40" s="67"/>
      <c r="B40" s="89"/>
      <c r="C40"/>
      <c r="D40"/>
      <c r="E40"/>
      <c r="F40" s="17"/>
      <c r="G40" s="17"/>
      <c r="H40" s="17"/>
    </row>
    <row r="41" spans="1:8" ht="18" customHeight="1" x14ac:dyDescent="0.25">
      <c r="A41" s="22"/>
      <c r="B41" s="104"/>
      <c r="C41"/>
      <c r="D41"/>
      <c r="E41"/>
      <c r="F41" s="17"/>
      <c r="G41" s="17"/>
      <c r="H41" s="17"/>
    </row>
    <row r="42" spans="1:8" ht="18" customHeight="1" x14ac:dyDescent="0.25">
      <c r="A42" s="22" t="s">
        <v>80</v>
      </c>
      <c r="B42" s="104"/>
      <c r="C42"/>
      <c r="D42" s="5"/>
      <c r="E42"/>
      <c r="F42" s="17"/>
      <c r="G42" s="28"/>
      <c r="H42" s="17"/>
    </row>
    <row r="43" spans="1:8" ht="18" customHeight="1" x14ac:dyDescent="0.2">
      <c r="A43" s="22" t="s">
        <v>81</v>
      </c>
      <c r="B43" s="105"/>
      <c r="C43" s="22"/>
      <c r="D43" s="22"/>
      <c r="E43" s="17"/>
      <c r="F43" s="17"/>
      <c r="G43" s="17"/>
      <c r="H43" s="17"/>
    </row>
    <row r="44" spans="1:8" ht="18" customHeight="1" x14ac:dyDescent="0.2">
      <c r="A44" s="22"/>
      <c r="B44" s="105"/>
      <c r="C44" s="22"/>
      <c r="D44" s="22"/>
      <c r="E44" s="17"/>
      <c r="F44" s="17"/>
      <c r="G44" s="17"/>
      <c r="H44" s="17"/>
    </row>
  </sheetData>
  <mergeCells count="1">
    <mergeCell ref="A2:D3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ОПУ</vt:lpstr>
      <vt:lpstr>Капитал</vt:lpstr>
      <vt:lpstr>ОДДС</vt:lpstr>
      <vt:lpstr>ОПУ!_Hlk35446127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 Arkhipova</dc:creator>
  <cp:lastModifiedBy>Мадина Абдрахова</cp:lastModifiedBy>
  <cp:lastPrinted>2024-05-01T15:30:51Z</cp:lastPrinted>
  <dcterms:created xsi:type="dcterms:W3CDTF">2020-11-17T11:18:59Z</dcterms:created>
  <dcterms:modified xsi:type="dcterms:W3CDTF">2025-05-06T11:37:46Z</dcterms:modified>
</cp:coreProperties>
</file>