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ФО 2023\"/>
    </mc:Choice>
  </mc:AlternateContent>
  <xr:revisionPtr revIDLastSave="0" documentId="13_ncr:1_{C28A860A-A995-497B-8B45-3397595F289D}" xr6:coauthVersionLast="45" xr6:coauthVersionMax="45" xr10:uidLastSave="{00000000-0000-0000-0000-000000000000}"/>
  <bookViews>
    <workbookView xWindow="28680" yWindow="1005" windowWidth="29040" windowHeight="15840" activeTab="3" xr2:uid="{00000000-000D-0000-FFFF-FFFF00000000}"/>
  </bookViews>
  <sheets>
    <sheet name="Баланс" sheetId="1" r:id="rId1"/>
    <sheet name="ОПУ" sheetId="2" r:id="rId2"/>
    <sheet name="Капитал" sheetId="3" r:id="rId3"/>
    <sheet name="ОДДС" sheetId="6" r:id="rId4"/>
  </sheets>
  <definedNames>
    <definedName name="_Hlk35446127" localSheetId="1">ОПУ!$A$1</definedName>
    <definedName name="_Hlk523759641" localSheetId="0">Баланс!$A$5</definedName>
    <definedName name="_Hlk523759728" localSheetId="1">ОПУ!$A$4</definedName>
    <definedName name="_Hlk9584503" localSheetId="1">ОПУ!$A$7</definedName>
    <definedName name="_xlnm.Print_Area" localSheetId="2">Капитал!$A$1:$I$26</definedName>
    <definedName name="_xlnm.Print_Area" localSheetId="3">ОДДС!$A$1:$F$58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5" i="6" l="1"/>
  <c r="C46" i="6"/>
  <c r="C31" i="6"/>
  <c r="C8" i="6"/>
  <c r="C14" i="6" s="1"/>
  <c r="C33" i="6" l="1"/>
  <c r="C38" i="6" s="1"/>
  <c r="D51" i="6" l="1"/>
  <c r="D38" i="6"/>
  <c r="D23" i="6"/>
  <c r="D14" i="6"/>
  <c r="D24" i="6" l="1"/>
  <c r="D31" i="6" s="1"/>
  <c r="E10" i="2"/>
  <c r="E11" i="2" s="1"/>
  <c r="E17" i="2" s="1"/>
  <c r="E19" i="2" s="1"/>
  <c r="H15" i="3"/>
  <c r="H11" i="3"/>
  <c r="B19" i="3" l="1"/>
  <c r="C10" i="2" l="1"/>
  <c r="C23" i="6" l="1"/>
  <c r="A4" i="6" l="1"/>
  <c r="A4" i="3"/>
  <c r="A3" i="2"/>
  <c r="C24" i="6" l="1"/>
  <c r="E45" i="6" l="1"/>
  <c r="H9" i="3" l="1"/>
  <c r="C47" i="6" l="1"/>
  <c r="C48" i="6" s="1"/>
  <c r="C51" i="6" s="1"/>
  <c r="D45" i="6"/>
  <c r="D47" i="6" s="1"/>
  <c r="D33" i="6" l="1"/>
  <c r="B13" i="3"/>
  <c r="H18" i="3"/>
  <c r="D13" i="3" l="1"/>
  <c r="D19" i="3" s="1"/>
  <c r="C32" i="1" l="1"/>
  <c r="C20" i="1"/>
  <c r="E27" i="1" l="1"/>
  <c r="C27" i="1"/>
  <c r="C33" i="1" s="1"/>
  <c r="E20" i="1"/>
  <c r="E32" i="1" l="1"/>
  <c r="E33" i="1" s="1"/>
  <c r="E20" i="2"/>
  <c r="H12" i="3" l="1"/>
  <c r="H13" i="3" s="1"/>
  <c r="F13" i="3"/>
  <c r="C11" i="2"/>
  <c r="C17" i="2" s="1"/>
  <c r="C19" i="2" s="1"/>
  <c r="C20" i="2" l="1"/>
  <c r="F19" i="3"/>
  <c r="H17" i="3" l="1"/>
  <c r="H19" i="3" s="1"/>
</calcChain>
</file>

<file path=xl/sharedStrings.xml><?xml version="1.0" encoding="utf-8"?>
<sst xmlns="http://schemas.openxmlformats.org/spreadsheetml/2006/main" count="151" uniqueCount="111">
  <si>
    <t>Примечание</t>
  </si>
  <si>
    <t>тыс. тенге</t>
  </si>
  <si>
    <t>АКТИВЫ</t>
  </si>
  <si>
    <t>Денежные средства и их эквиваленты</t>
  </si>
  <si>
    <t>Кредиты клиентам</t>
  </si>
  <si>
    <t xml:space="preserve">ОБЯЗАТЕЛЬСТВА </t>
  </si>
  <si>
    <t>Обязательства по аренде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</si>
  <si>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</si>
  <si>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</si>
  <si>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</si>
  <si>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</si>
  <si>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</si>
  <si>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</si>
  <si>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Доходы от кредитно-финансовой деятельности</t>
  </si>
  <si>
    <t>Операционная прибыль</t>
  </si>
  <si>
    <t>Общехозяйственные и административные расходы</t>
  </si>
  <si>
    <t>Прибыль до налогообложения</t>
  </si>
  <si>
    <t>Чистая прибыль</t>
  </si>
  <si>
    <t>Итого совокупный доход</t>
  </si>
  <si>
    <t>Текущие налоговые активы</t>
  </si>
  <si>
    <t>Нераспределенная прибыль/(накопленный убыток)</t>
  </si>
  <si>
    <t>Запасы</t>
  </si>
  <si>
    <t>Отложенные налоговые активы</t>
  </si>
  <si>
    <t>Обязательства по налогам и прочим обязательным платежам в бюджет</t>
  </si>
  <si>
    <t>Дополнительный капитал</t>
  </si>
  <si>
    <t>Директор</t>
  </si>
  <si>
    <t>Чистые финансовые доходы после восстановления / (начисления) резерва по микрокредитам выданным</t>
  </si>
  <si>
    <t>Финансовые расходы</t>
  </si>
  <si>
    <t>Прочие расходы</t>
  </si>
  <si>
    <t xml:space="preserve">Торговая кредиторская задолженность </t>
  </si>
  <si>
    <t>Формирование уставного капитала</t>
  </si>
  <si>
    <t xml:space="preserve">  </t>
  </si>
  <si>
    <t>Движение денежных средств от операционной деятельности</t>
  </si>
  <si>
    <t>Погашение микрокредитов клиентами</t>
  </si>
  <si>
    <t>Проценты полученные</t>
  </si>
  <si>
    <t>Приток денежных средств от операционной деятельности</t>
  </si>
  <si>
    <t>Выплаты по заработной плате</t>
  </si>
  <si>
    <t>Платежи поставщикам за товары и услуги</t>
  </si>
  <si>
    <t>Платежи в бюджет</t>
  </si>
  <si>
    <t>Авансы выданные</t>
  </si>
  <si>
    <t>Отток денежных средств от операционной деятельности</t>
  </si>
  <si>
    <t xml:space="preserve">Приток/ (отток) денежных средств от операционной деятельности </t>
  </si>
  <si>
    <t>Движение денежных средств от инвестиционной деятельности</t>
  </si>
  <si>
    <t xml:space="preserve">Приобретение основных средств </t>
  </si>
  <si>
    <t xml:space="preserve">Чистый приток/ (отток) денежных средств от инвестиционной деятельности </t>
  </si>
  <si>
    <t>Движение денежных средств от финансовой деятельности</t>
  </si>
  <si>
    <t>Оплата уставного капитала</t>
  </si>
  <si>
    <t xml:space="preserve">Чистый приток/ (отток) денежных средств от финансовой деятельности </t>
  </si>
  <si>
    <t>Чистое увеличение / (уменьшение) денежных средств</t>
  </si>
  <si>
    <t>Влияние изменений курсов валют</t>
  </si>
  <si>
    <t>Денежные средства на начало года</t>
  </si>
  <si>
    <t>Денежные средства на конец года</t>
  </si>
  <si>
    <t>Прочие поступления</t>
  </si>
  <si>
    <t>Нематериальные активы</t>
  </si>
  <si>
    <t>Прочие активы</t>
  </si>
  <si>
    <t xml:space="preserve">Основные средства </t>
  </si>
  <si>
    <t>Итого активов</t>
  </si>
  <si>
    <t>Прочие обязательства</t>
  </si>
  <si>
    <t>Приток денежных средств от финансовой деятельности</t>
  </si>
  <si>
    <t>Отток денежных средств от финансовой деятельности</t>
  </si>
  <si>
    <t>Выпущенные ценные бумаги</t>
  </si>
  <si>
    <t>Кан Ю.В. ______________________</t>
  </si>
  <si>
    <t>ТОО «МИКРОФИНАНСОВАЯ ОРГАНИЗАЦИЯ ЮНИКРЕДО»</t>
  </si>
  <si>
    <t>Кан Ю.В.. ______________________</t>
  </si>
  <si>
    <t>Кан Ю.В. ____________________________</t>
  </si>
  <si>
    <t>Дебиторская задолженность</t>
  </si>
  <si>
    <t>Расходы будущих периодов</t>
  </si>
  <si>
    <t>Выпущенные долговые ценные бумаги</t>
  </si>
  <si>
    <t>Доходы (расходы) от переоценки иностранной валюты (нетто)</t>
  </si>
  <si>
    <t>Расходы, связанные с выплатой вознаграждения</t>
  </si>
  <si>
    <t>Остаток на 1 января 2022 года</t>
  </si>
  <si>
    <t>Взносы собственников</t>
  </si>
  <si>
    <t xml:space="preserve">Вознаграждение от РЕПО </t>
  </si>
  <si>
    <t xml:space="preserve">    </t>
  </si>
  <si>
    <t>ПРОМЕЖУТОЧНЫЙ СОКРАЩЕННЫЙ ОТЧЕТ О ФИНАНСОВОМ ПОЛОЖЕНИИ НА</t>
  </si>
  <si>
    <t>Совокупный доход/убыток за период</t>
  </si>
  <si>
    <t>31 декабря
2022 года</t>
  </si>
  <si>
    <t>31 декабря
2022 года (неаудировано)</t>
  </si>
  <si>
    <t>Остаток на 1 января 2023 года</t>
  </si>
  <si>
    <t>Вклады размещенные</t>
  </si>
  <si>
    <t>Остаток на 30 июня 2023 года</t>
  </si>
  <si>
    <t>31 декабря
2022 года (аудировано)</t>
  </si>
  <si>
    <t>Прочие доходы</t>
  </si>
  <si>
    <t>Остаток на 31 декабря 2022 года</t>
  </si>
  <si>
    <t>Процентные расходы</t>
  </si>
  <si>
    <t>Экономия по КПН</t>
  </si>
  <si>
    <t>(тыс. тенге)</t>
  </si>
  <si>
    <t>Полученный накопленный купон</t>
  </si>
  <si>
    <t>Проценты полученные по депозитам</t>
  </si>
  <si>
    <t>Проценты уплаченные по выпущенным облигациям</t>
  </si>
  <si>
    <t>Проценты уплаченные по операциям РЕПО</t>
  </si>
  <si>
    <t>Прочие операционные расходы</t>
  </si>
  <si>
    <t>Чистые реализованные доходы/(убытки) по операциям с иностранной валютой</t>
  </si>
  <si>
    <t>Депозиты в банках</t>
  </si>
  <si>
    <t>-</t>
  </si>
  <si>
    <t>Чистое поступление по договорам обратного РЕПО</t>
  </si>
  <si>
    <t>Выплата опциона держателям облигаций</t>
  </si>
  <si>
    <t>Займы, выданные участнику</t>
  </si>
  <si>
    <t>Погашение обязательств по аренде</t>
  </si>
  <si>
    <t>Чистое (увеличение)/уменьшение в операционных активах</t>
  </si>
  <si>
    <t>Чистое (увеличение)/уменьшение в операционных обязательствах</t>
  </si>
  <si>
    <t>Денежные потоки от операционной деятельности до КПН</t>
  </si>
  <si>
    <t>КПН уплаченный</t>
  </si>
  <si>
    <t>30 сентября 2023 ГОДА</t>
  </si>
  <si>
    <t xml:space="preserve">ПРОМЕЖУТОЧНЫЙ СОКРАЩЕННЫЙ ОТЧЕТ О ПРИБЫЛЯХ ИЛИ УБЫТКАХ И ПРОЧЕМ СОВОКУПНОМ ДОХОДЕ ЗА ДЕВЯТЬ  МЕСЯЦЕВ, ЗАКОНЧИВШИХСЯ </t>
  </si>
  <si>
    <t xml:space="preserve">ПРОМЕЖУТОЧНЫЙ СОКРАЩЕННЫЙ ОТЧЕТ ОБ ИЗМЕНЕНИЯХ В КАПИТАЛЕ ЗА ДЕВЯТЬ МЕСЯЦЕВ, ЗАКОНЧИВШИХСЯ </t>
  </si>
  <si>
    <t xml:space="preserve">ПРОМЕЖУТОЧНЫЙ СОКРАЩЕННЫЙ ОТЧЕТ О ДВИЖЕНИИ ДЕНЕЖНЫХ СРЕДСТВ ЗА ДЕВЯТЬ МЕСЯЦЕВ, ЗАКОНЧИВШИХСЯ </t>
  </si>
  <si>
    <t>30 сентября      2023 года</t>
  </si>
  <si>
    <t>30 сентября          2023 года</t>
  </si>
  <si>
    <t xml:space="preserve">Прочие поступления от инвестиционной деятельности </t>
  </si>
  <si>
    <t>Прочие выплаты от инвестиционоой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</si>
</sst>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;\(#,##0\)"/>
    <numFmt numFmtId="165" formatCode="_(* #,##0_);_(* \(#,##0\);_(* &quot;-&quot;_);_(@_)"/>
    <numFmt numFmtId="166" formatCode="_-* #,##0_-;\-* #,##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8"/>
      <color rgb="FF21252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65" fontId="10" fillId="0" borderId="0" xfId="0" applyNumberFormat="1" applyFont="1" applyFill="1"/>
    <xf numFmtId="0" fontId="10" fillId="0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2" fillId="0" borderId="0" xfId="0" applyFont="1"/>
    <xf numFmtId="0" fontId="8" fillId="0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0" fontId="9" fillId="0" borderId="0" xfId="0" applyFont="1"/>
    <xf numFmtId="0" fontId="0" fillId="0" borderId="0" xfId="0"/>
    <xf numFmtId="0" fontId="0" fillId="0" borderId="0" xfId="0"/>
    <xf numFmtId="0" fontId="8" fillId="0" borderId="3" xfId="0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3" fontId="0" fillId="0" borderId="0" xfId="0" applyNumberFormat="1"/>
    <xf numFmtId="3" fontId="8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3" fontId="10" fillId="0" borderId="0" xfId="0" applyNumberFormat="1" applyFont="1" applyFill="1"/>
    <xf numFmtId="164" fontId="10" fillId="0" borderId="0" xfId="0" applyNumberFormat="1" applyFont="1" applyFill="1"/>
    <xf numFmtId="0" fontId="7" fillId="0" borderId="3" xfId="0" applyFont="1" applyBorder="1" applyAlignment="1">
      <alignment horizontal="right" vertical="top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0" fillId="0" borderId="0" xfId="0" applyNumberFormat="1"/>
    <xf numFmtId="164" fontId="8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/>
    <xf numFmtId="0" fontId="0" fillId="0" borderId="0" xfId="0"/>
    <xf numFmtId="0" fontId="2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2" borderId="0" xfId="0" applyFont="1" applyFill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 applyAlignment="1">
      <alignment vertical="center" wrapText="1"/>
    </xf>
    <xf numFmtId="164" fontId="7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165" fontId="10" fillId="2" borderId="0" xfId="0" applyNumberFormat="1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vertical="center" wrapText="1"/>
    </xf>
    <xf numFmtId="166" fontId="0" fillId="2" borderId="0" xfId="1" applyNumberFormat="1" applyFont="1" applyFill="1" applyBorder="1"/>
    <xf numFmtId="166" fontId="0" fillId="2" borderId="0" xfId="1" applyNumberFormat="1" applyFont="1" applyFill="1" applyBorder="1" applyAlignment="1">
      <alignment vertical="center" wrapText="1"/>
    </xf>
    <xf numFmtId="166" fontId="8" fillId="2" borderId="0" xfId="1" applyNumberFormat="1" applyFont="1" applyFill="1" applyBorder="1" applyAlignment="1">
      <alignment horizontal="right" vertical="center" wrapText="1"/>
    </xf>
    <xf numFmtId="166" fontId="1" fillId="2" borderId="0" xfId="1" applyNumberFormat="1" applyFont="1" applyFill="1" applyBorder="1" applyAlignment="1">
      <alignment vertical="center" wrapText="1"/>
    </xf>
    <xf numFmtId="164" fontId="8" fillId="2" borderId="0" xfId="0" applyNumberFormat="1" applyFont="1" applyFill="1" applyBorder="1" applyAlignment="1">
      <alignment horizontal="right"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6" fontId="0" fillId="2" borderId="0" xfId="1" applyNumberFormat="1" applyFont="1" applyFill="1" applyBorder="1" applyAlignment="1">
      <alignment horizontal="right"/>
    </xf>
    <xf numFmtId="0" fontId="17" fillId="0" borderId="0" xfId="0" applyFont="1" applyFill="1" applyAlignment="1">
      <alignment vertical="center" wrapText="1"/>
    </xf>
    <xf numFmtId="0" fontId="10" fillId="2" borderId="0" xfId="0" applyFont="1" applyFill="1"/>
    <xf numFmtId="0" fontId="9" fillId="2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right" vertical="top" wrapText="1"/>
    </xf>
    <xf numFmtId="165" fontId="10" fillId="2" borderId="0" xfId="0" applyNumberFormat="1" applyFont="1" applyFill="1" applyAlignment="1">
      <alignment horizontal="right" vertical="top" wrapText="1"/>
    </xf>
    <xf numFmtId="165" fontId="7" fillId="2" borderId="0" xfId="0" applyNumberFormat="1" applyFont="1" applyFill="1" applyAlignment="1">
      <alignment vertical="center" wrapText="1"/>
    </xf>
    <xf numFmtId="166" fontId="0" fillId="2" borderId="0" xfId="1" applyNumberFormat="1" applyFont="1" applyFill="1"/>
    <xf numFmtId="166" fontId="1" fillId="2" borderId="0" xfId="1" applyNumberFormat="1" applyFont="1" applyFill="1" applyAlignment="1">
      <alignment vertical="center" wrapText="1"/>
    </xf>
    <xf numFmtId="165" fontId="10" fillId="2" borderId="0" xfId="0" applyNumberFormat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164" fontId="8" fillId="2" borderId="0" xfId="0" applyNumberFormat="1" applyFont="1" applyFill="1" applyAlignment="1">
      <alignment horizontal="right" vertical="center" wrapText="1"/>
    </xf>
    <xf numFmtId="165" fontId="11" fillId="2" borderId="0" xfId="0" applyNumberFormat="1" applyFont="1" applyFill="1" applyAlignment="1">
      <alignment vertical="center"/>
    </xf>
    <xf numFmtId="0" fontId="0" fillId="0" borderId="0" xfId="0" applyAlignment="1">
      <alignment vertical="center" wrapText="1"/>
    </xf>
    <xf numFmtId="164" fontId="4" fillId="2" borderId="0" xfId="0" applyNumberFormat="1" applyFont="1" applyFill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38"/>
  <sheetViews>
    <sheetView showGridLines="0" topLeftCell="A19" zoomScale="110" zoomScaleNormal="110" workbookViewId="0">
      <selection activeCell="H20" sqref="H20"/>
    </sheetView>
  </sheetViews>
  <sheetFormatPr defaultRowHeight="15" x14ac:dyDescent="0.25"/>
  <cols>
    <col min="1" max="1" width="42.42578125" customWidth="1"/>
    <col min="2" max="2" width="10.7109375" customWidth="1"/>
    <col min="3" max="3" width="14.85546875" customWidth="1"/>
    <col min="4" max="4" width="2.7109375" customWidth="1"/>
    <col min="5" max="5" width="14.85546875" customWidth="1"/>
  </cols>
  <sheetData>
    <row r="1" spans="1:7" x14ac:dyDescent="0.25">
      <c r="A1" s="14" t="s">
        <v>62</v>
      </c>
    </row>
    <row r="2" spans="1:7" ht="36" customHeight="1" x14ac:dyDescent="0.25">
      <c r="A2" s="140" t="s">
        <v>74</v>
      </c>
      <c r="B2" s="140"/>
      <c r="C2" s="140"/>
      <c r="D2" s="140"/>
      <c r="E2" s="140"/>
      <c r="F2" s="87"/>
    </row>
    <row r="3" spans="1:7" x14ac:dyDescent="0.25">
      <c r="A3" s="91" t="s">
        <v>103</v>
      </c>
    </row>
    <row r="5" spans="1:7" ht="26.25" thickBot="1" x14ac:dyDescent="0.3">
      <c r="A5" s="142"/>
      <c r="B5" s="143"/>
      <c r="C5" s="78" t="s">
        <v>107</v>
      </c>
      <c r="D5" s="144"/>
      <c r="E5" s="78" t="s">
        <v>76</v>
      </c>
    </row>
    <row r="6" spans="1:7" x14ac:dyDescent="0.25">
      <c r="A6" s="142"/>
      <c r="B6" s="143"/>
      <c r="C6" s="3"/>
      <c r="D6" s="144"/>
      <c r="E6" s="3"/>
    </row>
    <row r="7" spans="1:7" x14ac:dyDescent="0.25">
      <c r="B7" s="4" t="s">
        <v>0</v>
      </c>
      <c r="C7" s="3" t="s">
        <v>1</v>
      </c>
      <c r="D7" s="3"/>
      <c r="E7" s="3" t="s">
        <v>1</v>
      </c>
    </row>
    <row r="8" spans="1:7" x14ac:dyDescent="0.25">
      <c r="A8" s="79" t="s">
        <v>2</v>
      </c>
      <c r="B8" s="39"/>
      <c r="C8" s="3"/>
      <c r="D8" s="3"/>
      <c r="E8" s="3"/>
    </row>
    <row r="9" spans="1:7" x14ac:dyDescent="0.25">
      <c r="A9" s="80" t="s">
        <v>3</v>
      </c>
      <c r="B9" s="37">
        <v>4</v>
      </c>
      <c r="C9" s="10">
        <v>151219</v>
      </c>
      <c r="D9" s="8"/>
      <c r="E9" s="85">
        <v>37241</v>
      </c>
    </row>
    <row r="10" spans="1:7" s="118" customFormat="1" x14ac:dyDescent="0.25">
      <c r="A10" s="80" t="s">
        <v>79</v>
      </c>
      <c r="B10" s="37"/>
      <c r="C10" s="10">
        <v>346677</v>
      </c>
      <c r="D10" s="117"/>
      <c r="E10" s="85">
        <v>20884</v>
      </c>
    </row>
    <row r="11" spans="1:7" x14ac:dyDescent="0.25">
      <c r="A11" s="80" t="s">
        <v>4</v>
      </c>
      <c r="B11" s="37"/>
      <c r="C11" s="10">
        <v>1442318</v>
      </c>
      <c r="D11" s="8"/>
      <c r="E11" s="85">
        <v>1091342</v>
      </c>
      <c r="G11" s="44"/>
    </row>
    <row r="12" spans="1:7" x14ac:dyDescent="0.25">
      <c r="A12" s="80" t="s">
        <v>21</v>
      </c>
      <c r="B12" s="37"/>
      <c r="C12" s="10">
        <v>970</v>
      </c>
      <c r="D12" s="8"/>
      <c r="E12" s="85">
        <v>1037</v>
      </c>
      <c r="G12" s="44"/>
    </row>
    <row r="13" spans="1:7" s="53" customFormat="1" x14ac:dyDescent="0.25">
      <c r="A13" s="80" t="s">
        <v>65</v>
      </c>
      <c r="B13" s="37">
        <v>5</v>
      </c>
      <c r="C13" s="85">
        <v>369445</v>
      </c>
      <c r="D13" s="93"/>
      <c r="E13" s="85">
        <v>195369</v>
      </c>
    </row>
    <row r="14" spans="1:7" s="28" customFormat="1" x14ac:dyDescent="0.25">
      <c r="A14" s="80" t="s">
        <v>19</v>
      </c>
      <c r="B14" s="37"/>
      <c r="C14" s="85">
        <v>1641</v>
      </c>
      <c r="D14" s="93"/>
      <c r="E14" s="85">
        <v>1728</v>
      </c>
      <c r="G14" s="44"/>
    </row>
    <row r="15" spans="1:7" x14ac:dyDescent="0.25">
      <c r="A15" s="80" t="s">
        <v>55</v>
      </c>
      <c r="B15" s="37"/>
      <c r="C15" s="85">
        <v>26238</v>
      </c>
      <c r="D15" s="93"/>
      <c r="E15" s="85">
        <v>26606</v>
      </c>
      <c r="G15" s="44"/>
    </row>
    <row r="16" spans="1:7" s="43" customFormat="1" x14ac:dyDescent="0.25">
      <c r="A16" s="80" t="s">
        <v>53</v>
      </c>
      <c r="B16" s="37">
        <v>6</v>
      </c>
      <c r="C16" s="85">
        <v>62</v>
      </c>
      <c r="D16" s="93"/>
      <c r="E16" s="85">
        <v>35</v>
      </c>
      <c r="G16" s="44"/>
    </row>
    <row r="17" spans="1:8" s="53" customFormat="1" x14ac:dyDescent="0.25">
      <c r="A17" s="80" t="s">
        <v>66</v>
      </c>
      <c r="B17" s="37"/>
      <c r="C17" s="85">
        <v>595</v>
      </c>
      <c r="D17" s="93"/>
      <c r="E17" s="85">
        <v>587</v>
      </c>
    </row>
    <row r="18" spans="1:8" x14ac:dyDescent="0.25">
      <c r="A18" s="80" t="s">
        <v>22</v>
      </c>
      <c r="B18" s="37"/>
      <c r="C18" s="85">
        <v>138352</v>
      </c>
      <c r="D18" s="93"/>
      <c r="E18" s="85">
        <v>138352</v>
      </c>
      <c r="G18" s="44"/>
    </row>
    <row r="19" spans="1:8" s="28" customFormat="1" ht="15.75" thickBot="1" x14ac:dyDescent="0.3">
      <c r="A19" s="80" t="s">
        <v>54</v>
      </c>
      <c r="B19" s="37"/>
      <c r="C19" s="85">
        <v>206595</v>
      </c>
      <c r="D19" s="93"/>
      <c r="E19" s="85">
        <v>15142</v>
      </c>
      <c r="G19" s="44"/>
    </row>
    <row r="20" spans="1:8" ht="15.75" thickBot="1" x14ac:dyDescent="0.3">
      <c r="A20" s="81" t="s">
        <v>56</v>
      </c>
      <c r="B20" s="38"/>
      <c r="C20" s="94">
        <f>SUM(C9:C19)</f>
        <v>2684112</v>
      </c>
      <c r="D20" s="145"/>
      <c r="E20" s="94">
        <f>SUM(E9:E19)</f>
        <v>1528323</v>
      </c>
    </row>
    <row r="21" spans="1:8" ht="15.75" thickTop="1" x14ac:dyDescent="0.25">
      <c r="A21" s="79" t="s">
        <v>5</v>
      </c>
      <c r="B21" s="37"/>
      <c r="C21" s="93"/>
      <c r="D21" s="145"/>
      <c r="E21" s="93"/>
    </row>
    <row r="22" spans="1:8" x14ac:dyDescent="0.25">
      <c r="A22" s="80" t="s">
        <v>29</v>
      </c>
      <c r="B22" s="37">
        <v>7</v>
      </c>
      <c r="C22" s="85">
        <v>81451</v>
      </c>
      <c r="D22" s="93"/>
      <c r="E22" s="85">
        <v>20759</v>
      </c>
      <c r="G22" s="44"/>
    </row>
    <row r="23" spans="1:8" ht="24" x14ac:dyDescent="0.25">
      <c r="A23" s="82" t="s">
        <v>23</v>
      </c>
      <c r="B23" s="37"/>
      <c r="C23" s="85">
        <v>4735</v>
      </c>
      <c r="D23" s="93"/>
      <c r="E23" s="85">
        <v>97416</v>
      </c>
      <c r="G23" s="44"/>
    </row>
    <row r="24" spans="1:8" s="53" customFormat="1" x14ac:dyDescent="0.25">
      <c r="A24" s="80" t="s">
        <v>67</v>
      </c>
      <c r="B24" s="37"/>
      <c r="C24" s="85">
        <v>1736023</v>
      </c>
      <c r="D24" s="95"/>
      <c r="E24" s="85">
        <v>798475</v>
      </c>
    </row>
    <row r="25" spans="1:8" x14ac:dyDescent="0.25">
      <c r="A25" s="80" t="s">
        <v>6</v>
      </c>
      <c r="B25" s="37"/>
      <c r="C25" s="85">
        <v>3749</v>
      </c>
      <c r="D25" s="93"/>
      <c r="E25" s="85">
        <v>10228</v>
      </c>
      <c r="G25" s="44"/>
    </row>
    <row r="26" spans="1:8" s="28" customFormat="1" ht="15.75" thickBot="1" x14ac:dyDescent="0.3">
      <c r="A26" s="80" t="s">
        <v>57</v>
      </c>
      <c r="B26" s="37"/>
      <c r="C26" s="85">
        <v>3669</v>
      </c>
      <c r="D26" s="93"/>
      <c r="E26" s="85">
        <v>3669</v>
      </c>
      <c r="G26" s="65"/>
    </row>
    <row r="27" spans="1:8" ht="15.75" thickBot="1" x14ac:dyDescent="0.3">
      <c r="A27" s="30" t="s">
        <v>7</v>
      </c>
      <c r="B27" s="38"/>
      <c r="C27" s="11">
        <f>SUM(C22:C26)</f>
        <v>1829627</v>
      </c>
      <c r="D27" s="141"/>
      <c r="E27" s="11">
        <f>SUM(E22:E26)</f>
        <v>930547</v>
      </c>
    </row>
    <row r="28" spans="1:8" ht="15.75" thickTop="1" x14ac:dyDescent="0.25">
      <c r="A28" s="7" t="s">
        <v>8</v>
      </c>
      <c r="B28" s="37"/>
      <c r="C28" s="8"/>
      <c r="D28" s="141"/>
      <c r="E28" s="8"/>
    </row>
    <row r="29" spans="1:8" x14ac:dyDescent="0.25">
      <c r="A29" s="9" t="s">
        <v>9</v>
      </c>
      <c r="B29" s="37">
        <v>8</v>
      </c>
      <c r="C29" s="10">
        <v>150000</v>
      </c>
      <c r="D29" s="8"/>
      <c r="E29" s="10">
        <v>100000</v>
      </c>
    </row>
    <row r="30" spans="1:8" x14ac:dyDescent="0.25">
      <c r="A30" s="9" t="s">
        <v>24</v>
      </c>
      <c r="B30" s="37"/>
      <c r="C30" s="10">
        <v>54750</v>
      </c>
      <c r="D30" s="8"/>
      <c r="E30" s="10">
        <v>54750</v>
      </c>
    </row>
    <row r="31" spans="1:8" ht="15.75" thickBot="1" x14ac:dyDescent="0.3">
      <c r="A31" s="9" t="s">
        <v>20</v>
      </c>
      <c r="B31" s="37"/>
      <c r="C31" s="10">
        <v>649735</v>
      </c>
      <c r="D31" s="141"/>
      <c r="E31" s="10">
        <v>443026</v>
      </c>
      <c r="G31" s="65"/>
      <c r="H31" s="65"/>
    </row>
    <row r="32" spans="1:8" ht="15.75" thickBot="1" x14ac:dyDescent="0.3">
      <c r="A32" s="30" t="s">
        <v>11</v>
      </c>
      <c r="B32" s="38"/>
      <c r="C32" s="11">
        <f>SUM(C29:C31)</f>
        <v>854485</v>
      </c>
      <c r="D32" s="141"/>
      <c r="E32" s="11">
        <f>SUM(E29:E31)</f>
        <v>597776</v>
      </c>
    </row>
    <row r="33" spans="1:5" ht="16.5" thickTop="1" thickBot="1" x14ac:dyDescent="0.3">
      <c r="A33" s="30" t="s">
        <v>12</v>
      </c>
      <c r="B33" s="38"/>
      <c r="C33" s="13">
        <f>C27+C32</f>
        <v>2684112</v>
      </c>
      <c r="D33" s="141"/>
      <c r="E33" s="13">
        <f>E27+E32</f>
        <v>1528323</v>
      </c>
    </row>
    <row r="34" spans="1:5" ht="15.75" thickTop="1" x14ac:dyDescent="0.25"/>
    <row r="37" spans="1:5" x14ac:dyDescent="0.25">
      <c r="A37" s="29" t="s">
        <v>25</v>
      </c>
    </row>
    <row r="38" spans="1:5" x14ac:dyDescent="0.25">
      <c r="A38" s="29" t="s">
        <v>61</v>
      </c>
    </row>
  </sheetData>
  <mergeCells count="7">
    <mergeCell ref="A2:E2"/>
    <mergeCell ref="D27:D28"/>
    <mergeCell ref="D31:D33"/>
    <mergeCell ref="A5:A6"/>
    <mergeCell ref="B5:B6"/>
    <mergeCell ref="D5:D6"/>
    <mergeCell ref="D20:D2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7"/>
  <sheetViews>
    <sheetView showGridLines="0" topLeftCell="A16" zoomScaleNormal="100" workbookViewId="0">
      <selection activeCell="C12" activeCellId="1" sqref="C14:C15 C12"/>
    </sheetView>
  </sheetViews>
  <sheetFormatPr defaultRowHeight="15" x14ac:dyDescent="0.25"/>
  <cols>
    <col min="1" max="1" width="47" customWidth="1"/>
    <col min="2" max="2" width="11.7109375" customWidth="1"/>
    <col min="3" max="3" width="14.5703125" customWidth="1"/>
    <col min="4" max="4" width="4.140625" customWidth="1"/>
    <col min="5" max="5" width="17" customWidth="1"/>
  </cols>
  <sheetData>
    <row r="1" spans="1:12" x14ac:dyDescent="0.25">
      <c r="A1" s="14" t="s">
        <v>62</v>
      </c>
    </row>
    <row r="2" spans="1:12" ht="31.5" customHeight="1" x14ac:dyDescent="0.25">
      <c r="A2" s="146" t="s">
        <v>104</v>
      </c>
      <c r="B2" s="146"/>
      <c r="C2" s="146"/>
      <c r="D2" s="146"/>
      <c r="E2" s="146"/>
    </row>
    <row r="3" spans="1:12" x14ac:dyDescent="0.25">
      <c r="A3" s="91" t="str">
        <f>Баланс!A3</f>
        <v>30 сентября 2023 ГОДА</v>
      </c>
    </row>
    <row r="4" spans="1:12" ht="68.25" customHeight="1" x14ac:dyDescent="0.25">
      <c r="B4" s="2"/>
      <c r="C4" s="3" t="s">
        <v>108</v>
      </c>
      <c r="D4" s="3"/>
      <c r="E4" s="89" t="s">
        <v>81</v>
      </c>
    </row>
    <row r="5" spans="1:12" x14ac:dyDescent="0.25">
      <c r="B5" s="4" t="s">
        <v>0</v>
      </c>
      <c r="C5" s="3" t="s">
        <v>1</v>
      </c>
      <c r="D5" s="3"/>
      <c r="E5" s="3" t="s">
        <v>1</v>
      </c>
    </row>
    <row r="6" spans="1:12" x14ac:dyDescent="0.25">
      <c r="A6" s="2"/>
      <c r="B6" s="39"/>
      <c r="C6" s="3"/>
      <c r="D6" s="3"/>
      <c r="E6" s="3"/>
      <c r="I6" s="46"/>
      <c r="J6" s="46"/>
      <c r="K6" s="46"/>
      <c r="L6" s="46"/>
    </row>
    <row r="7" spans="1:12" x14ac:dyDescent="0.25">
      <c r="A7" s="9" t="s">
        <v>13</v>
      </c>
      <c r="B7" s="37">
        <v>9</v>
      </c>
      <c r="C7" s="15">
        <v>937760</v>
      </c>
      <c r="D7" s="16"/>
      <c r="E7" s="15">
        <v>1633594</v>
      </c>
      <c r="I7" s="46"/>
      <c r="J7" s="46"/>
      <c r="K7" s="46"/>
      <c r="L7" s="46"/>
    </row>
    <row r="8" spans="1:12" s="53" customFormat="1" ht="24" x14ac:dyDescent="0.25">
      <c r="A8" s="5" t="s">
        <v>68</v>
      </c>
      <c r="B8" s="37"/>
      <c r="C8" s="15">
        <v>-35744</v>
      </c>
      <c r="D8" s="16"/>
      <c r="E8" s="15"/>
    </row>
    <row r="9" spans="1:12" s="118" customFormat="1" x14ac:dyDescent="0.25">
      <c r="A9" s="5" t="s">
        <v>82</v>
      </c>
      <c r="B9" s="37"/>
      <c r="C9" s="15">
        <v>76724</v>
      </c>
      <c r="D9" s="16"/>
      <c r="E9" s="15">
        <v>23384</v>
      </c>
    </row>
    <row r="10" spans="1:12" ht="24.75" thickBot="1" x14ac:dyDescent="0.3">
      <c r="A10" s="12" t="s">
        <v>26</v>
      </c>
      <c r="B10" s="38"/>
      <c r="C10" s="17">
        <f>SUM(C7:C9)</f>
        <v>978740</v>
      </c>
      <c r="D10" s="18"/>
      <c r="E10" s="17">
        <f>SUM(E7:E9)</f>
        <v>1656978</v>
      </c>
      <c r="I10" s="46"/>
      <c r="J10" s="46"/>
      <c r="K10" s="46"/>
      <c r="L10" s="46"/>
    </row>
    <row r="11" spans="1:12" ht="15.75" thickBot="1" x14ac:dyDescent="0.3">
      <c r="A11" s="7" t="s">
        <v>14</v>
      </c>
      <c r="B11" s="40"/>
      <c r="C11" s="60">
        <f>SUM(C10:C10)</f>
        <v>978740</v>
      </c>
      <c r="D11" s="18"/>
      <c r="E11" s="60">
        <f>SUM(E10:E10)</f>
        <v>1656978</v>
      </c>
      <c r="I11" s="46"/>
      <c r="J11" s="46"/>
      <c r="K11" s="46"/>
      <c r="L11" s="46"/>
    </row>
    <row r="12" spans="1:12" s="119" customFormat="1" x14ac:dyDescent="0.25">
      <c r="A12" s="7" t="s">
        <v>84</v>
      </c>
      <c r="B12" s="40"/>
      <c r="C12" s="122">
        <v>-1711</v>
      </c>
      <c r="D12" s="18"/>
      <c r="E12" s="15">
        <v>-95368</v>
      </c>
    </row>
    <row r="13" spans="1:12" x14ac:dyDescent="0.25">
      <c r="A13" s="9" t="s">
        <v>15</v>
      </c>
      <c r="B13" s="37">
        <v>10</v>
      </c>
      <c r="C13" s="137">
        <v>-622017</v>
      </c>
      <c r="D13" s="15"/>
      <c r="E13" s="15">
        <v>-390356</v>
      </c>
      <c r="I13" s="46"/>
      <c r="J13" s="46"/>
      <c r="K13" s="46"/>
      <c r="L13" s="46"/>
    </row>
    <row r="14" spans="1:12" x14ac:dyDescent="0.25">
      <c r="A14" s="9" t="s">
        <v>27</v>
      </c>
      <c r="B14" s="37"/>
      <c r="C14" s="137">
        <v>-16041</v>
      </c>
      <c r="D14" s="18"/>
      <c r="E14" s="15"/>
      <c r="F14" s="44"/>
      <c r="I14" s="46"/>
      <c r="J14" s="46"/>
      <c r="K14" s="46"/>
      <c r="L14" s="46"/>
    </row>
    <row r="15" spans="1:12" s="53" customFormat="1" x14ac:dyDescent="0.25">
      <c r="A15" s="9" t="s">
        <v>69</v>
      </c>
      <c r="B15" s="37">
        <v>11</v>
      </c>
      <c r="C15" s="137">
        <v>-75450</v>
      </c>
      <c r="D15" s="18"/>
      <c r="E15" s="15"/>
    </row>
    <row r="16" spans="1:12" ht="15.75" thickBot="1" x14ac:dyDescent="0.3">
      <c r="A16" s="9" t="s">
        <v>28</v>
      </c>
      <c r="B16" s="37"/>
      <c r="C16" s="137">
        <v>-56812</v>
      </c>
      <c r="D16" s="18"/>
      <c r="E16" s="15">
        <v>-800354</v>
      </c>
      <c r="F16" s="44"/>
      <c r="I16" s="46"/>
      <c r="J16" s="46"/>
      <c r="K16" s="46"/>
      <c r="L16" s="46"/>
    </row>
    <row r="17" spans="1:12" x14ac:dyDescent="0.25">
      <c r="A17" s="7" t="s">
        <v>16</v>
      </c>
      <c r="B17" s="38"/>
      <c r="C17" s="19">
        <f>SUM(C11:C16)</f>
        <v>206709</v>
      </c>
      <c r="D17" s="19"/>
      <c r="E17" s="19">
        <f>SUM(E11:E16)</f>
        <v>370900</v>
      </c>
      <c r="I17" s="46"/>
      <c r="J17" s="46"/>
      <c r="K17" s="46"/>
      <c r="L17" s="46"/>
    </row>
    <row r="18" spans="1:12" x14ac:dyDescent="0.25">
      <c r="A18" s="9" t="s">
        <v>85</v>
      </c>
      <c r="B18" s="37"/>
      <c r="C18" s="15">
        <v>0</v>
      </c>
      <c r="D18" s="18"/>
      <c r="E18" s="15">
        <v>47296</v>
      </c>
      <c r="I18" s="46"/>
      <c r="J18" s="46"/>
      <c r="K18" s="46"/>
      <c r="L18" s="46"/>
    </row>
    <row r="19" spans="1:12" ht="15.75" thickBot="1" x14ac:dyDescent="0.3">
      <c r="A19" s="7" t="s">
        <v>17</v>
      </c>
      <c r="B19" s="38"/>
      <c r="C19" s="17">
        <f>SUM(C17:C18)</f>
        <v>206709</v>
      </c>
      <c r="D19" s="17"/>
      <c r="E19" s="17">
        <f>SUM(E17:E18)</f>
        <v>418196</v>
      </c>
      <c r="I19" s="46"/>
      <c r="J19" s="46"/>
      <c r="K19" s="83"/>
      <c r="L19" s="46"/>
    </row>
    <row r="20" spans="1:12" ht="15.75" thickBot="1" x14ac:dyDescent="0.3">
      <c r="A20" s="7" t="s">
        <v>18</v>
      </c>
      <c r="B20" s="2"/>
      <c r="C20" s="21">
        <f>C19</f>
        <v>206709</v>
      </c>
      <c r="D20" s="20"/>
      <c r="E20" s="21">
        <f>E19</f>
        <v>418196</v>
      </c>
      <c r="I20" s="46"/>
      <c r="J20" s="46"/>
      <c r="K20" s="46"/>
      <c r="L20" s="46"/>
    </row>
    <row r="21" spans="1:12" ht="15.75" thickTop="1" x14ac:dyDescent="0.25">
      <c r="B21" s="6"/>
      <c r="C21" s="8"/>
      <c r="D21" s="12"/>
      <c r="E21" s="3"/>
      <c r="I21" s="46"/>
      <c r="J21" s="46"/>
      <c r="K21" s="46"/>
      <c r="L21" s="46"/>
    </row>
    <row r="22" spans="1:12" x14ac:dyDescent="0.25">
      <c r="B22" s="6"/>
      <c r="C22" s="8"/>
      <c r="D22" s="3"/>
      <c r="E22" s="3"/>
      <c r="I22" s="46"/>
      <c r="J22" s="46"/>
      <c r="K22" s="46"/>
      <c r="L22" s="46"/>
    </row>
    <row r="23" spans="1:12" x14ac:dyDescent="0.25">
      <c r="I23" s="46"/>
      <c r="J23" s="46"/>
      <c r="K23" s="46"/>
      <c r="L23" s="46"/>
    </row>
    <row r="24" spans="1:12" x14ac:dyDescent="0.25">
      <c r="I24" s="46"/>
      <c r="J24" s="46"/>
      <c r="K24" s="46"/>
      <c r="L24" s="46"/>
    </row>
    <row r="25" spans="1:12" x14ac:dyDescent="0.25">
      <c r="A25" s="29" t="s">
        <v>25</v>
      </c>
      <c r="I25" s="46"/>
      <c r="J25" s="46"/>
      <c r="K25" s="46"/>
      <c r="L25" s="46"/>
    </row>
    <row r="26" spans="1:12" x14ac:dyDescent="0.25">
      <c r="A26" s="29" t="s">
        <v>63</v>
      </c>
      <c r="I26" s="46"/>
      <c r="J26" s="46"/>
      <c r="K26" s="46"/>
      <c r="L26" s="46"/>
    </row>
    <row r="27" spans="1:12" x14ac:dyDescent="0.25">
      <c r="I27" s="46"/>
      <c r="J27" s="46"/>
      <c r="K27" s="46"/>
      <c r="L27" s="46"/>
    </row>
  </sheetData>
  <mergeCells count="1">
    <mergeCell ref="A2:E2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31"/>
  <sheetViews>
    <sheetView showGridLines="0" zoomScaleNormal="100" workbookViewId="0">
      <selection activeCell="H26" sqref="H26"/>
    </sheetView>
  </sheetViews>
  <sheetFormatPr defaultRowHeight="15" x14ac:dyDescent="0.25"/>
  <cols>
    <col min="1" max="1" width="28.85546875" customWidth="1"/>
    <col min="2" max="2" width="16.7109375" customWidth="1"/>
    <col min="3" max="3" width="2.28515625" customWidth="1"/>
    <col min="4" max="4" width="15" customWidth="1"/>
    <col min="5" max="5" width="2.85546875" customWidth="1"/>
    <col min="6" max="6" width="12.28515625" customWidth="1"/>
    <col min="7" max="7" width="1.7109375" customWidth="1"/>
    <col min="8" max="8" width="14.28515625" customWidth="1"/>
  </cols>
  <sheetData>
    <row r="1" spans="1:19" x14ac:dyDescent="0.25">
      <c r="A1" s="14" t="s">
        <v>62</v>
      </c>
      <c r="B1" s="28"/>
      <c r="C1" s="28"/>
      <c r="D1" s="28"/>
      <c r="E1" s="28"/>
      <c r="F1" s="28"/>
      <c r="G1" s="28"/>
      <c r="S1" t="s">
        <v>31</v>
      </c>
    </row>
    <row r="2" spans="1:19" x14ac:dyDescent="0.25">
      <c r="A2" s="146" t="s">
        <v>105</v>
      </c>
      <c r="B2" s="146"/>
      <c r="C2" s="146"/>
      <c r="D2" s="146"/>
      <c r="E2" s="146"/>
      <c r="F2" s="146"/>
      <c r="G2" s="146"/>
      <c r="H2" s="146"/>
      <c r="I2" s="146"/>
    </row>
    <row r="3" spans="1:19" x14ac:dyDescent="0.25">
      <c r="A3" s="146"/>
      <c r="B3" s="146"/>
      <c r="C3" s="146"/>
      <c r="D3" s="146"/>
      <c r="E3" s="146"/>
      <c r="F3" s="146"/>
      <c r="G3" s="146"/>
      <c r="H3" s="146"/>
      <c r="I3" s="146"/>
      <c r="J3" s="45"/>
      <c r="K3" s="45"/>
      <c r="L3" s="45"/>
    </row>
    <row r="4" spans="1:19" x14ac:dyDescent="0.25">
      <c r="A4" s="92" t="str">
        <f>Баланс!A3</f>
        <v>30 сентября 2023 ГОДА</v>
      </c>
      <c r="B4" s="12"/>
      <c r="C4" s="1"/>
      <c r="D4" s="3"/>
      <c r="E4" s="1"/>
      <c r="F4" s="3"/>
      <c r="G4" s="1"/>
      <c r="H4" s="3"/>
    </row>
    <row r="5" spans="1:19" s="88" customFormat="1" x14ac:dyDescent="0.25">
      <c r="A5" s="92"/>
      <c r="B5" s="12"/>
      <c r="C5" s="1"/>
      <c r="D5" s="89"/>
      <c r="E5" s="1"/>
      <c r="F5" s="89"/>
      <c r="G5" s="1"/>
      <c r="H5" s="89"/>
    </row>
    <row r="6" spans="1:19" ht="24" x14ac:dyDescent="0.25">
      <c r="A6" s="1"/>
      <c r="B6" s="12" t="s">
        <v>9</v>
      </c>
      <c r="C6" s="1"/>
      <c r="D6" s="12" t="s">
        <v>24</v>
      </c>
      <c r="E6" s="1"/>
      <c r="F6" s="3" t="s">
        <v>10</v>
      </c>
      <c r="G6" s="1"/>
      <c r="H6" s="3" t="s">
        <v>11</v>
      </c>
    </row>
    <row r="7" spans="1:19" x14ac:dyDescent="0.25">
      <c r="A7" s="1"/>
      <c r="B7" s="3" t="s">
        <v>1</v>
      </c>
      <c r="C7" s="1"/>
      <c r="D7" s="3" t="s">
        <v>1</v>
      </c>
      <c r="E7" s="1"/>
      <c r="F7" s="3" t="s">
        <v>1</v>
      </c>
      <c r="G7" s="1"/>
      <c r="H7" s="3" t="s">
        <v>1</v>
      </c>
    </row>
    <row r="8" spans="1:19" ht="15.75" thickBot="1" x14ac:dyDescent="0.3">
      <c r="A8" s="12" t="s">
        <v>70</v>
      </c>
      <c r="B8" s="22"/>
      <c r="C8" s="23"/>
      <c r="D8" s="22"/>
      <c r="E8" s="23"/>
      <c r="F8" s="22"/>
      <c r="G8" s="23"/>
      <c r="H8" s="22"/>
    </row>
    <row r="9" spans="1:19" s="28" customFormat="1" ht="15.75" thickBot="1" x14ac:dyDescent="0.3">
      <c r="A9" s="5" t="s">
        <v>30</v>
      </c>
      <c r="B9" s="56">
        <v>70000</v>
      </c>
      <c r="C9" s="24"/>
      <c r="D9" s="56">
        <v>54750</v>
      </c>
      <c r="E9" s="24"/>
      <c r="F9" s="22">
        <v>24830</v>
      </c>
      <c r="G9" s="24"/>
      <c r="H9" s="57">
        <f>SUM(B9:G9)</f>
        <v>149580</v>
      </c>
    </row>
    <row r="10" spans="1:19" s="54" customFormat="1" ht="15.75" thickBot="1" x14ac:dyDescent="0.3">
      <c r="A10" s="55" t="s">
        <v>71</v>
      </c>
      <c r="C10" s="24"/>
      <c r="D10" s="58"/>
      <c r="E10" s="24"/>
      <c r="F10" s="59"/>
      <c r="G10" s="24"/>
      <c r="H10" s="59"/>
    </row>
    <row r="11" spans="1:19" x14ac:dyDescent="0.25">
      <c r="A11" s="5"/>
      <c r="B11" s="58">
        <v>30000</v>
      </c>
      <c r="C11" s="24"/>
      <c r="D11" s="24"/>
      <c r="E11" s="24"/>
      <c r="F11" s="24"/>
      <c r="G11" s="24"/>
      <c r="H11" s="23">
        <f>SUM(B11:G11)</f>
        <v>30000</v>
      </c>
    </row>
    <row r="12" spans="1:19" ht="24.75" thickBot="1" x14ac:dyDescent="0.3">
      <c r="A12" s="5" t="s">
        <v>75</v>
      </c>
      <c r="B12" s="25"/>
      <c r="C12" s="23"/>
      <c r="D12" s="25"/>
      <c r="E12" s="23"/>
      <c r="F12" s="25">
        <v>418196</v>
      </c>
      <c r="G12" s="24"/>
      <c r="H12" s="22">
        <f>SUM(B12:F12)</f>
        <v>418196</v>
      </c>
    </row>
    <row r="13" spans="1:19" x14ac:dyDescent="0.25">
      <c r="A13" s="12" t="s">
        <v>83</v>
      </c>
      <c r="B13" s="23">
        <f>SUM(B9:B12)</f>
        <v>100000</v>
      </c>
      <c r="C13" s="23"/>
      <c r="D13" s="23">
        <f>SUM(D9:D12)</f>
        <v>54750</v>
      </c>
      <c r="E13" s="23"/>
      <c r="F13" s="23">
        <f>SUM(F9:F12)</f>
        <v>443026</v>
      </c>
      <c r="G13" s="23"/>
      <c r="H13" s="23">
        <f>SUM(H9:H12)</f>
        <v>597776</v>
      </c>
    </row>
    <row r="14" spans="1:19" x14ac:dyDescent="0.25">
      <c r="A14" s="12"/>
      <c r="B14" s="23"/>
      <c r="C14" s="23"/>
      <c r="D14" s="23"/>
      <c r="E14" s="23"/>
      <c r="F14" s="23"/>
      <c r="G14" s="23"/>
      <c r="H14" s="23"/>
    </row>
    <row r="15" spans="1:19" ht="15.75" thickBot="1" x14ac:dyDescent="0.3">
      <c r="A15" s="12" t="s">
        <v>78</v>
      </c>
      <c r="B15" s="22">
        <v>100000</v>
      </c>
      <c r="C15" s="23"/>
      <c r="D15" s="22">
        <v>54750</v>
      </c>
      <c r="E15" s="23"/>
      <c r="F15" s="22">
        <v>443026</v>
      </c>
      <c r="G15" s="23"/>
      <c r="H15" s="22">
        <f>SUM(B15:F15)</f>
        <v>597776</v>
      </c>
    </row>
    <row r="16" spans="1:19" s="118" customFormat="1" ht="15.75" thickBot="1" x14ac:dyDescent="0.3">
      <c r="A16" s="55" t="s">
        <v>71</v>
      </c>
      <c r="B16" s="58">
        <v>50000</v>
      </c>
      <c r="C16" s="23"/>
      <c r="D16" s="59"/>
      <c r="E16" s="23"/>
      <c r="F16" s="59"/>
      <c r="G16" s="23"/>
      <c r="H16" s="59">
        <v>50000</v>
      </c>
    </row>
    <row r="17" spans="1:15" ht="24" x14ac:dyDescent="0.25">
      <c r="A17" s="5" t="s">
        <v>75</v>
      </c>
      <c r="B17" s="24"/>
      <c r="C17" s="24"/>
      <c r="D17" s="24"/>
      <c r="E17" s="24"/>
      <c r="F17" s="24">
        <v>206709</v>
      </c>
      <c r="G17" s="24"/>
      <c r="H17" s="23">
        <f>SUM(B17:G17)</f>
        <v>206709</v>
      </c>
    </row>
    <row r="18" spans="1:15" ht="15.75" thickBot="1" x14ac:dyDescent="0.3">
      <c r="A18" s="5"/>
      <c r="B18" s="25"/>
      <c r="C18" s="24"/>
      <c r="D18" s="24">
        <v>0</v>
      </c>
      <c r="E18" s="24"/>
      <c r="F18" s="24"/>
      <c r="G18" s="24"/>
      <c r="H18" s="23">
        <f>SUM(B18:G18)</f>
        <v>0</v>
      </c>
    </row>
    <row r="19" spans="1:15" ht="15.75" thickBot="1" x14ac:dyDescent="0.3">
      <c r="A19" s="12" t="s">
        <v>80</v>
      </c>
      <c r="B19" s="26">
        <f>B15+B16</f>
        <v>150000</v>
      </c>
      <c r="C19" s="18"/>
      <c r="D19" s="27">
        <f>D15+D18</f>
        <v>54750</v>
      </c>
      <c r="E19" s="18"/>
      <c r="F19" s="27">
        <f>F15+F17</f>
        <v>649735</v>
      </c>
      <c r="G19" s="18"/>
      <c r="H19" s="27">
        <f>SUM(H15:H18)</f>
        <v>854485</v>
      </c>
      <c r="K19" s="46"/>
    </row>
    <row r="20" spans="1:15" ht="15.75" thickTop="1" x14ac:dyDescent="0.25">
      <c r="K20" s="46"/>
    </row>
    <row r="21" spans="1:15" x14ac:dyDescent="0.25">
      <c r="K21" s="46"/>
    </row>
    <row r="22" spans="1:15" x14ac:dyDescent="0.25">
      <c r="K22" s="46"/>
    </row>
    <row r="24" spans="1:15" ht="15.75" x14ac:dyDescent="0.25">
      <c r="A24" s="41" t="s">
        <v>25</v>
      </c>
    </row>
    <row r="25" spans="1:15" ht="15.75" x14ac:dyDescent="0.25">
      <c r="A25" s="41" t="s">
        <v>64</v>
      </c>
    </row>
    <row r="26" spans="1:15" x14ac:dyDescent="0.25">
      <c r="H26" t="s">
        <v>73</v>
      </c>
    </row>
    <row r="28" spans="1:15" x14ac:dyDescent="0.25">
      <c r="F28" s="54"/>
    </row>
    <row r="29" spans="1:15" x14ac:dyDescent="0.25">
      <c r="F29" s="54"/>
    </row>
    <row r="30" spans="1:15" ht="72" customHeight="1" x14ac:dyDescent="0.25">
      <c r="F30" s="54"/>
      <c r="H30" s="147"/>
      <c r="I30" s="147"/>
      <c r="J30" s="147"/>
      <c r="K30" s="147"/>
      <c r="L30" s="147"/>
      <c r="M30" s="147"/>
      <c r="N30" s="147"/>
      <c r="O30" s="147"/>
    </row>
    <row r="31" spans="1:15" x14ac:dyDescent="0.25">
      <c r="F31" s="54"/>
    </row>
  </sheetData>
  <mergeCells count="2">
    <mergeCell ref="A2:I3"/>
    <mergeCell ref="H30:O30"/>
  </mergeCell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8"/>
  <sheetViews>
    <sheetView tabSelected="1" zoomScaleNormal="100" workbookViewId="0">
      <selection activeCell="C59" sqref="C59"/>
    </sheetView>
  </sheetViews>
  <sheetFormatPr defaultColWidth="8.85546875" defaultRowHeight="18" customHeight="1" x14ac:dyDescent="0.2"/>
  <cols>
    <col min="1" max="1" width="57" style="32" customWidth="1"/>
    <col min="2" max="2" width="12" style="32" customWidth="1"/>
    <col min="3" max="3" width="15.28515625" style="113" customWidth="1"/>
    <col min="4" max="4" width="18.28515625" style="132" customWidth="1"/>
    <col min="5" max="5" width="0.140625" style="35" customWidth="1"/>
    <col min="6" max="8" width="16.5703125" style="35" customWidth="1"/>
    <col min="9" max="14" width="16.5703125" style="36" customWidth="1"/>
    <col min="15" max="16384" width="8.85546875" style="36"/>
  </cols>
  <sheetData>
    <row r="1" spans="1:10" ht="18" customHeight="1" x14ac:dyDescent="0.2">
      <c r="A1" s="47" t="s">
        <v>62</v>
      </c>
      <c r="B1" s="47"/>
      <c r="C1" s="100"/>
      <c r="D1" s="125"/>
      <c r="E1" s="48"/>
      <c r="F1" s="48"/>
      <c r="G1" s="48"/>
      <c r="H1" s="48"/>
    </row>
    <row r="2" spans="1:10" ht="18" customHeight="1" x14ac:dyDescent="0.2">
      <c r="A2" s="149" t="s">
        <v>106</v>
      </c>
      <c r="B2" s="149"/>
      <c r="C2" s="149"/>
      <c r="D2" s="149"/>
      <c r="E2" s="86"/>
      <c r="F2" s="48"/>
      <c r="G2" s="48"/>
      <c r="H2" s="48"/>
    </row>
    <row r="3" spans="1:10" ht="18" customHeight="1" x14ac:dyDescent="0.2">
      <c r="A3" s="149"/>
      <c r="B3" s="149"/>
      <c r="C3" s="149"/>
      <c r="D3" s="149"/>
      <c r="E3" s="86"/>
      <c r="F3" s="48"/>
      <c r="G3" s="48"/>
      <c r="H3" s="48"/>
    </row>
    <row r="4" spans="1:10" ht="18" customHeight="1" x14ac:dyDescent="0.2">
      <c r="A4" s="90" t="str">
        <f>Баланс!A3</f>
        <v>30 сентября 2023 ГОДА</v>
      </c>
      <c r="B4" s="90"/>
      <c r="C4" s="101"/>
      <c r="D4" s="126"/>
      <c r="E4" s="86"/>
      <c r="F4" s="48"/>
      <c r="G4" s="48"/>
      <c r="H4" s="48"/>
    </row>
    <row r="5" spans="1:10" ht="65.45" customHeight="1" thickBot="1" x14ac:dyDescent="0.25">
      <c r="C5" s="78" t="s">
        <v>108</v>
      </c>
      <c r="D5" s="127" t="s">
        <v>81</v>
      </c>
      <c r="E5" s="116" t="s">
        <v>77</v>
      </c>
    </row>
    <row r="6" spans="1:10" ht="31.15" customHeight="1" x14ac:dyDescent="0.25">
      <c r="A6" s="33"/>
      <c r="B6" s="34" t="s">
        <v>0</v>
      </c>
      <c r="C6" s="102" t="s">
        <v>86</v>
      </c>
      <c r="D6" s="128" t="s">
        <v>86</v>
      </c>
      <c r="F6" s="61"/>
      <c r="G6"/>
      <c r="H6"/>
      <c r="I6"/>
    </row>
    <row r="7" spans="1:10" ht="18" customHeight="1" x14ac:dyDescent="0.2">
      <c r="A7" s="30" t="s">
        <v>32</v>
      </c>
      <c r="B7" s="30"/>
      <c r="C7" s="103"/>
      <c r="D7" s="129"/>
      <c r="F7" s="63"/>
      <c r="G7" s="62"/>
      <c r="H7" s="62"/>
      <c r="I7" s="62"/>
    </row>
    <row r="8" spans="1:10" ht="18" customHeight="1" x14ac:dyDescent="0.25">
      <c r="A8" s="64" t="s">
        <v>33</v>
      </c>
      <c r="B8" s="96"/>
      <c r="C8" s="104">
        <f>3762009-C9</f>
        <v>2843160</v>
      </c>
      <c r="D8" s="123" t="s">
        <v>94</v>
      </c>
      <c r="F8" s="64"/>
      <c r="G8" s="62"/>
      <c r="H8" s="66"/>
      <c r="I8" s="66"/>
    </row>
    <row r="9" spans="1:10" ht="18" customHeight="1" x14ac:dyDescent="0.25">
      <c r="A9" s="64" t="s">
        <v>34</v>
      </c>
      <c r="B9" s="97"/>
      <c r="C9" s="105">
        <v>918849</v>
      </c>
      <c r="D9" s="123">
        <v>986387</v>
      </c>
      <c r="F9" s="64"/>
      <c r="G9" s="62"/>
      <c r="H9" s="66"/>
      <c r="I9" s="62"/>
    </row>
    <row r="10" spans="1:10" ht="20.25" customHeight="1" x14ac:dyDescent="0.25">
      <c r="A10" s="64" t="s">
        <v>88</v>
      </c>
      <c r="B10" s="121"/>
      <c r="C10" s="105">
        <v>6930</v>
      </c>
      <c r="D10" s="123">
        <v>3201</v>
      </c>
      <c r="F10" s="64"/>
      <c r="G10" s="121"/>
      <c r="H10" s="66"/>
      <c r="I10" s="121"/>
    </row>
    <row r="11" spans="1:10" ht="18" customHeight="1" x14ac:dyDescent="0.25">
      <c r="A11" s="64" t="s">
        <v>72</v>
      </c>
      <c r="B11" s="97"/>
      <c r="C11" s="105">
        <v>230</v>
      </c>
      <c r="D11" s="104">
        <v>13155</v>
      </c>
      <c r="F11" s="64"/>
      <c r="G11" s="62"/>
      <c r="H11" s="67"/>
      <c r="I11" s="62"/>
    </row>
    <row r="12" spans="1:10" ht="18" customHeight="1" x14ac:dyDescent="0.25">
      <c r="A12" s="64" t="s">
        <v>52</v>
      </c>
      <c r="B12" s="96"/>
      <c r="C12" s="104"/>
      <c r="D12" s="130"/>
      <c r="F12" s="84"/>
      <c r="G12" s="62"/>
      <c r="H12" s="68"/>
      <c r="I12" s="62"/>
    </row>
    <row r="13" spans="1:10" ht="18" customHeight="1" x14ac:dyDescent="0.25">
      <c r="A13" s="64" t="s">
        <v>87</v>
      </c>
      <c r="B13" s="120"/>
      <c r="C13" s="104">
        <v>11996</v>
      </c>
      <c r="D13" s="130">
        <v>3856</v>
      </c>
      <c r="F13" s="84"/>
      <c r="G13" s="121"/>
      <c r="H13" s="68"/>
      <c r="I13" s="121"/>
    </row>
    <row r="14" spans="1:10" ht="18" customHeight="1" x14ac:dyDescent="0.2">
      <c r="A14" s="30" t="s">
        <v>35</v>
      </c>
      <c r="B14" s="97"/>
      <c r="C14" s="107">
        <f>SUM(C8:C13)</f>
        <v>3781165</v>
      </c>
      <c r="D14" s="131">
        <f>SUM(D8:D13)</f>
        <v>1006599</v>
      </c>
      <c r="F14" s="63"/>
      <c r="G14" s="62"/>
      <c r="H14" s="69"/>
      <c r="I14" s="69"/>
      <c r="J14" s="76"/>
    </row>
    <row r="15" spans="1:10" ht="18" customHeight="1" x14ac:dyDescent="0.2">
      <c r="A15" s="64" t="s">
        <v>36</v>
      </c>
      <c r="B15" s="66"/>
      <c r="C15" s="108">
        <v>124168</v>
      </c>
      <c r="D15" s="108">
        <v>75170</v>
      </c>
      <c r="F15" s="64"/>
      <c r="G15" s="62"/>
      <c r="H15" s="66"/>
      <c r="I15" s="66"/>
    </row>
    <row r="16" spans="1:10" ht="18" customHeight="1" x14ac:dyDescent="0.2">
      <c r="A16" s="64" t="s">
        <v>37</v>
      </c>
      <c r="B16" s="97"/>
      <c r="C16" s="108">
        <v>546625</v>
      </c>
      <c r="D16" s="108" t="s">
        <v>94</v>
      </c>
      <c r="F16" s="64"/>
      <c r="G16" s="62"/>
      <c r="H16" s="70"/>
      <c r="I16" s="62"/>
    </row>
    <row r="17" spans="1:10" ht="18" customHeight="1" x14ac:dyDescent="0.2">
      <c r="A17" s="64" t="s">
        <v>38</v>
      </c>
      <c r="B17" s="62"/>
      <c r="C17" s="108">
        <v>53452</v>
      </c>
      <c r="D17" s="108">
        <v>26551</v>
      </c>
      <c r="F17" s="64"/>
      <c r="G17" s="62"/>
      <c r="H17" s="66"/>
      <c r="I17" s="70"/>
    </row>
    <row r="18" spans="1:10" ht="18" customHeight="1" x14ac:dyDescent="0.2">
      <c r="A18" s="64" t="s">
        <v>89</v>
      </c>
      <c r="B18" s="121"/>
      <c r="C18" s="106">
        <v>66855</v>
      </c>
      <c r="D18" s="108">
        <v>50446</v>
      </c>
      <c r="F18" s="64"/>
      <c r="G18" s="121"/>
      <c r="H18" s="66"/>
      <c r="I18" s="121"/>
    </row>
    <row r="19" spans="1:10" ht="18" customHeight="1" x14ac:dyDescent="0.2">
      <c r="A19" s="64" t="s">
        <v>90</v>
      </c>
      <c r="B19" s="121"/>
      <c r="C19" s="106" t="s">
        <v>94</v>
      </c>
      <c r="D19" s="108">
        <v>1164</v>
      </c>
      <c r="F19" s="64"/>
      <c r="G19" s="121"/>
      <c r="H19" s="66"/>
      <c r="I19" s="121"/>
    </row>
    <row r="20" spans="1:10" ht="18" customHeight="1" x14ac:dyDescent="0.2">
      <c r="A20" s="64" t="s">
        <v>91</v>
      </c>
      <c r="B20" s="121"/>
      <c r="C20" s="106" t="s">
        <v>94</v>
      </c>
      <c r="D20" s="108">
        <v>284345</v>
      </c>
      <c r="F20" s="64"/>
      <c r="G20" s="121"/>
      <c r="H20" s="66"/>
      <c r="I20" s="121"/>
    </row>
    <row r="21" spans="1:10" ht="25.5" x14ac:dyDescent="0.2">
      <c r="A21" s="139" t="s">
        <v>92</v>
      </c>
      <c r="B21" s="66"/>
      <c r="C21" s="106">
        <v>619</v>
      </c>
      <c r="D21" s="108">
        <v>827</v>
      </c>
      <c r="F21" s="64"/>
      <c r="G21" s="62"/>
      <c r="H21" s="62"/>
      <c r="I21" s="62"/>
    </row>
    <row r="22" spans="1:10" ht="18" customHeight="1" x14ac:dyDescent="0.2">
      <c r="A22" s="64" t="s">
        <v>39</v>
      </c>
      <c r="B22" s="62"/>
      <c r="C22" s="108">
        <v>115261</v>
      </c>
      <c r="D22" s="108" t="s">
        <v>94</v>
      </c>
      <c r="F22" s="64"/>
      <c r="G22" s="62"/>
      <c r="H22" s="66"/>
      <c r="I22" s="62"/>
    </row>
    <row r="23" spans="1:10" ht="18" customHeight="1" x14ac:dyDescent="0.2">
      <c r="A23" s="34" t="s">
        <v>40</v>
      </c>
      <c r="B23" s="42"/>
      <c r="C23" s="109">
        <f>SUM(C15:C22)</f>
        <v>906980</v>
      </c>
      <c r="D23" s="98">
        <f>SUM(D15:D22)</f>
        <v>438503</v>
      </c>
      <c r="F23" s="63"/>
      <c r="G23" s="62"/>
      <c r="H23" s="69"/>
      <c r="I23" s="69"/>
      <c r="J23" s="77"/>
    </row>
    <row r="24" spans="1:10" ht="25.9" customHeight="1" x14ac:dyDescent="0.2">
      <c r="A24" s="30" t="s">
        <v>41</v>
      </c>
      <c r="B24" s="42"/>
      <c r="C24" s="109">
        <f>C14-C23</f>
        <v>2874185</v>
      </c>
      <c r="D24" s="98">
        <f>D14-D23</f>
        <v>568096</v>
      </c>
      <c r="F24" s="63"/>
      <c r="G24" s="62"/>
      <c r="H24" s="69"/>
      <c r="I24" s="71"/>
    </row>
    <row r="25" spans="1:10" ht="25.9" customHeight="1" x14ac:dyDescent="0.2">
      <c r="A25" s="124" t="s">
        <v>99</v>
      </c>
      <c r="B25" s="42"/>
      <c r="C25" s="109"/>
      <c r="D25" s="98"/>
      <c r="F25" s="63"/>
      <c r="G25" s="121"/>
      <c r="H25" s="69"/>
      <c r="I25" s="71"/>
    </row>
    <row r="26" spans="1:10" ht="15" x14ac:dyDescent="0.2">
      <c r="A26" s="31" t="s">
        <v>93</v>
      </c>
      <c r="B26" s="42"/>
      <c r="C26" s="108">
        <v>62000</v>
      </c>
      <c r="D26" s="134">
        <v>-20884</v>
      </c>
      <c r="F26" s="63"/>
      <c r="G26" s="121"/>
      <c r="H26" s="69"/>
      <c r="I26" s="71"/>
    </row>
    <row r="27" spans="1:10" ht="15" x14ac:dyDescent="0.2">
      <c r="A27" s="31" t="s">
        <v>4</v>
      </c>
      <c r="B27" s="42"/>
      <c r="C27" s="108">
        <v>-2842926</v>
      </c>
      <c r="D27" s="134">
        <v>-993995</v>
      </c>
      <c r="F27" s="63"/>
      <c r="G27" s="121"/>
      <c r="H27" s="69"/>
      <c r="I27" s="71"/>
    </row>
    <row r="28" spans="1:10" ht="15" x14ac:dyDescent="0.2">
      <c r="A28" s="31" t="s">
        <v>54</v>
      </c>
      <c r="B28" s="42"/>
      <c r="C28" s="109" t="s">
        <v>94</v>
      </c>
      <c r="D28" s="134">
        <v>-123116</v>
      </c>
      <c r="F28" s="63"/>
      <c r="G28" s="121"/>
      <c r="H28" s="69"/>
      <c r="I28" s="71"/>
    </row>
    <row r="29" spans="1:10" ht="25.9" customHeight="1" x14ac:dyDescent="0.2">
      <c r="A29" s="124" t="s">
        <v>100</v>
      </c>
      <c r="B29" s="42"/>
      <c r="C29" s="109"/>
      <c r="D29" s="98"/>
      <c r="F29" s="63"/>
      <c r="G29" s="121"/>
      <c r="H29" s="69"/>
      <c r="I29" s="71"/>
    </row>
    <row r="30" spans="1:10" ht="18" customHeight="1" x14ac:dyDescent="0.2">
      <c r="A30" s="31" t="s">
        <v>57</v>
      </c>
      <c r="B30" s="42"/>
      <c r="C30" s="109" t="s">
        <v>94</v>
      </c>
      <c r="D30" s="132">
        <v>-43710</v>
      </c>
      <c r="F30" s="62"/>
      <c r="G30" s="62"/>
      <c r="H30" s="62"/>
      <c r="I30" s="6"/>
    </row>
    <row r="31" spans="1:10" ht="18" customHeight="1" x14ac:dyDescent="0.2">
      <c r="A31" s="30" t="s">
        <v>101</v>
      </c>
      <c r="B31" s="42"/>
      <c r="C31" s="133">
        <f>SUM(C26:C30)</f>
        <v>-2780926</v>
      </c>
      <c r="D31" s="133">
        <f>SUM(D24:D30)</f>
        <v>-613609</v>
      </c>
      <c r="F31" s="121"/>
      <c r="G31" s="121"/>
      <c r="H31" s="121"/>
      <c r="I31" s="6"/>
    </row>
    <row r="32" spans="1:10" ht="18" customHeight="1" x14ac:dyDescent="0.2">
      <c r="A32" s="31" t="s">
        <v>102</v>
      </c>
      <c r="B32" s="42"/>
      <c r="C32" s="108">
        <v>-90437</v>
      </c>
      <c r="D32" s="132">
        <v>-1706</v>
      </c>
      <c r="F32" s="121"/>
      <c r="G32" s="121"/>
      <c r="H32" s="121"/>
      <c r="I32" s="6"/>
    </row>
    <row r="33" spans="1:10" ht="18" customHeight="1" x14ac:dyDescent="0.2">
      <c r="A33" s="30" t="s">
        <v>42</v>
      </c>
      <c r="B33" s="42"/>
      <c r="C33" s="129">
        <f>SUM(C31:C32)</f>
        <v>-2871363</v>
      </c>
      <c r="D33" s="129">
        <f>SUM(D31:D32)</f>
        <v>-615315</v>
      </c>
      <c r="F33" s="63"/>
      <c r="G33" s="62"/>
      <c r="H33" s="62"/>
      <c r="I33" s="62"/>
    </row>
    <row r="34" spans="1:10" ht="18" customHeight="1" x14ac:dyDescent="0.2">
      <c r="A34" s="49" t="s">
        <v>43</v>
      </c>
      <c r="B34" s="42"/>
      <c r="C34" s="108">
        <v>6385</v>
      </c>
      <c r="D34" s="134" t="s">
        <v>94</v>
      </c>
      <c r="F34" s="64"/>
      <c r="G34" s="62"/>
      <c r="H34" s="62"/>
      <c r="I34" s="62"/>
      <c r="J34" s="64"/>
    </row>
    <row r="35" spans="1:10" ht="18" customHeight="1" x14ac:dyDescent="0.2">
      <c r="A35" s="49" t="s">
        <v>95</v>
      </c>
      <c r="B35" s="42"/>
      <c r="C35" s="108" t="s">
        <v>94</v>
      </c>
      <c r="D35" s="134">
        <v>406808</v>
      </c>
      <c r="F35" s="64"/>
      <c r="G35" s="72"/>
      <c r="H35" s="62"/>
      <c r="I35" s="66"/>
    </row>
    <row r="36" spans="1:10" ht="18" customHeight="1" x14ac:dyDescent="0.2">
      <c r="A36" s="49" t="s">
        <v>110</v>
      </c>
      <c r="B36" s="42"/>
      <c r="C36" s="108" t="s">
        <v>94</v>
      </c>
      <c r="D36" s="134" t="s">
        <v>94</v>
      </c>
      <c r="F36" s="64"/>
      <c r="G36" s="72"/>
      <c r="H36" s="136"/>
      <c r="I36" s="66"/>
    </row>
    <row r="37" spans="1:10" ht="18" customHeight="1" x14ac:dyDescent="0.2">
      <c r="A37" s="49" t="s">
        <v>109</v>
      </c>
      <c r="B37" s="42"/>
      <c r="C37" s="108">
        <v>21396</v>
      </c>
      <c r="D37" s="134" t="s">
        <v>94</v>
      </c>
      <c r="F37" s="64"/>
      <c r="G37" s="72"/>
      <c r="H37" s="136"/>
      <c r="I37" s="66"/>
    </row>
    <row r="38" spans="1:10" ht="27.75" customHeight="1" x14ac:dyDescent="0.2">
      <c r="A38" s="30" t="s">
        <v>44</v>
      </c>
      <c r="B38" s="42"/>
      <c r="C38" s="98">
        <f>SUM(C33:C37)</f>
        <v>-2843582</v>
      </c>
      <c r="D38" s="98">
        <f>SUM(D34:D35)</f>
        <v>406808</v>
      </c>
      <c r="F38" s="63"/>
      <c r="G38" s="62"/>
      <c r="H38" s="71"/>
      <c r="I38" s="69"/>
    </row>
    <row r="39" spans="1:10" ht="18" customHeight="1" x14ac:dyDescent="0.2">
      <c r="A39" s="30" t="s">
        <v>45</v>
      </c>
      <c r="B39" s="42"/>
      <c r="C39" s="103"/>
      <c r="D39" s="129"/>
      <c r="F39" s="63"/>
      <c r="G39" s="62"/>
      <c r="H39" s="62"/>
      <c r="I39" s="62"/>
    </row>
    <row r="40" spans="1:10" ht="18" customHeight="1" x14ac:dyDescent="0.2">
      <c r="A40" s="49" t="s">
        <v>46</v>
      </c>
      <c r="B40" s="42"/>
      <c r="C40" s="138">
        <v>50000</v>
      </c>
      <c r="D40" s="134">
        <v>30000</v>
      </c>
      <c r="E40" s="50"/>
      <c r="F40" s="64"/>
      <c r="G40" s="72"/>
      <c r="H40" s="62"/>
      <c r="I40" s="66"/>
    </row>
    <row r="41" spans="1:10" ht="18" customHeight="1" x14ac:dyDescent="0.2">
      <c r="A41" s="64" t="s">
        <v>60</v>
      </c>
      <c r="B41" s="42"/>
      <c r="C41" s="85">
        <v>366075</v>
      </c>
      <c r="D41" s="134">
        <v>215443</v>
      </c>
      <c r="F41" s="64"/>
      <c r="G41" s="72"/>
      <c r="H41" s="62"/>
      <c r="I41" s="66"/>
    </row>
    <row r="42" spans="1:10" ht="18" customHeight="1" x14ac:dyDescent="0.2">
      <c r="A42" s="49" t="s">
        <v>96</v>
      </c>
      <c r="B42" s="42"/>
      <c r="C42" s="108" t="s">
        <v>94</v>
      </c>
      <c r="D42" s="134">
        <v>-154808</v>
      </c>
      <c r="F42" s="64"/>
      <c r="G42" s="62"/>
      <c r="H42" s="62"/>
      <c r="I42" s="62"/>
    </row>
    <row r="43" spans="1:10" ht="18" customHeight="1" x14ac:dyDescent="0.2">
      <c r="A43" s="49" t="s">
        <v>97</v>
      </c>
      <c r="B43" s="42"/>
      <c r="C43" s="108" t="s">
        <v>94</v>
      </c>
      <c r="D43" s="134">
        <v>-91800</v>
      </c>
      <c r="F43" s="64"/>
      <c r="G43" s="62"/>
      <c r="H43" s="62"/>
      <c r="I43" s="62"/>
    </row>
    <row r="44" spans="1:10" ht="18" customHeight="1" x14ac:dyDescent="0.2">
      <c r="A44" s="49" t="s">
        <v>98</v>
      </c>
      <c r="B44" s="42"/>
      <c r="C44" s="108">
        <v>-6907</v>
      </c>
      <c r="D44" s="134">
        <v>-3182</v>
      </c>
      <c r="F44" s="64"/>
      <c r="G44" s="62"/>
      <c r="H44" s="62"/>
      <c r="I44" s="62"/>
    </row>
    <row r="45" spans="1:10" ht="18" customHeight="1" x14ac:dyDescent="0.2">
      <c r="A45" s="30" t="s">
        <v>58</v>
      </c>
      <c r="B45" s="42"/>
      <c r="C45" s="109">
        <f>SUM(C40:C41)</f>
        <v>416075</v>
      </c>
      <c r="D45" s="98">
        <f>SUM(D40:D44)</f>
        <v>-4347</v>
      </c>
      <c r="E45" s="51">
        <f>SUM(E40:E44)</f>
        <v>0</v>
      </c>
      <c r="F45" s="64"/>
      <c r="G45" s="62"/>
      <c r="H45" s="71"/>
      <c r="I45" s="69"/>
    </row>
    <row r="46" spans="1:10" ht="18" customHeight="1" x14ac:dyDescent="0.2">
      <c r="A46" s="34" t="s">
        <v>59</v>
      </c>
      <c r="B46" s="42"/>
      <c r="C46" s="109">
        <f>C44</f>
        <v>-6907</v>
      </c>
      <c r="D46" s="98">
        <v>0</v>
      </c>
      <c r="F46" s="64"/>
      <c r="G46" s="148"/>
      <c r="H46" s="73"/>
      <c r="I46" s="74"/>
    </row>
    <row r="47" spans="1:10" ht="22.9" customHeight="1" x14ac:dyDescent="0.2">
      <c r="A47" s="30" t="s">
        <v>47</v>
      </c>
      <c r="B47" s="42"/>
      <c r="C47" s="109">
        <f>C45+C46</f>
        <v>409168</v>
      </c>
      <c r="D47" s="109">
        <f>D45-D46</f>
        <v>-4347</v>
      </c>
      <c r="F47" s="6"/>
      <c r="G47" s="148"/>
      <c r="H47" s="62"/>
      <c r="I47" s="75"/>
    </row>
    <row r="48" spans="1:10" ht="18" customHeight="1" x14ac:dyDescent="0.2">
      <c r="A48" s="30" t="s">
        <v>48</v>
      </c>
      <c r="B48" s="30"/>
      <c r="C48" s="110">
        <f>C24+C38+C47</f>
        <v>439771</v>
      </c>
      <c r="D48" s="98">
        <v>-212854</v>
      </c>
      <c r="F48" s="63"/>
      <c r="G48" s="62"/>
      <c r="H48" s="69"/>
      <c r="I48" s="71"/>
    </row>
    <row r="49" spans="1:9" ht="18" customHeight="1" x14ac:dyDescent="0.2">
      <c r="A49" s="49" t="s">
        <v>49</v>
      </c>
      <c r="B49" s="31"/>
      <c r="C49" s="138"/>
      <c r="D49" s="134">
        <v>-3619</v>
      </c>
      <c r="F49" s="62"/>
      <c r="G49" s="62"/>
      <c r="H49" s="62"/>
      <c r="I49" s="6"/>
    </row>
    <row r="50" spans="1:9" ht="18" customHeight="1" x14ac:dyDescent="0.2">
      <c r="A50" s="49" t="s">
        <v>50</v>
      </c>
      <c r="B50" s="31"/>
      <c r="C50" s="109">
        <v>58125</v>
      </c>
      <c r="D50" s="99">
        <v>274598</v>
      </c>
      <c r="F50" s="63"/>
      <c r="G50" s="62"/>
      <c r="H50" s="69"/>
      <c r="I50" s="69"/>
    </row>
    <row r="51" spans="1:9" ht="18" customHeight="1" x14ac:dyDescent="0.2">
      <c r="A51" s="49" t="s">
        <v>51</v>
      </c>
      <c r="B51" s="42">
        <v>4</v>
      </c>
      <c r="C51" s="115">
        <f>SUM(C48:C50)</f>
        <v>497896</v>
      </c>
      <c r="D51" s="98">
        <f>SUM(D48:D50)</f>
        <v>58125</v>
      </c>
      <c r="F51" s="64"/>
      <c r="G51" s="62"/>
      <c r="H51" s="62"/>
      <c r="I51" s="62"/>
    </row>
    <row r="52" spans="1:9" ht="18" customHeight="1" x14ac:dyDescent="0.2">
      <c r="C52" s="109"/>
      <c r="D52" s="135"/>
      <c r="F52" s="64"/>
      <c r="G52" s="62"/>
      <c r="H52" s="66"/>
      <c r="I52" s="66"/>
    </row>
    <row r="53" spans="1:9" ht="18" customHeight="1" x14ac:dyDescent="0.2">
      <c r="C53" s="111"/>
      <c r="F53" s="64"/>
      <c r="G53" s="72"/>
      <c r="H53" s="69"/>
      <c r="I53" s="69"/>
    </row>
    <row r="54" spans="1:9" ht="18" customHeight="1" x14ac:dyDescent="0.25">
      <c r="C54" s="112"/>
      <c r="F54" s="61"/>
      <c r="G54"/>
      <c r="H54" s="65"/>
      <c r="I54" s="65"/>
    </row>
    <row r="55" spans="1:9" ht="18" customHeight="1" x14ac:dyDescent="0.25">
      <c r="C55" s="112"/>
      <c r="F55" s="61"/>
      <c r="G55"/>
      <c r="H55"/>
      <c r="I55"/>
    </row>
    <row r="56" spans="1:9" ht="18" customHeight="1" x14ac:dyDescent="0.25">
      <c r="A56" s="52" t="s">
        <v>25</v>
      </c>
      <c r="B56" s="48"/>
      <c r="C56" s="112"/>
      <c r="F56" s="61"/>
      <c r="G56"/>
      <c r="H56"/>
      <c r="I56"/>
    </row>
    <row r="57" spans="1:9" ht="18" customHeight="1" x14ac:dyDescent="0.2">
      <c r="A57" s="52" t="s">
        <v>61</v>
      </c>
      <c r="B57" s="48"/>
    </row>
    <row r="58" spans="1:9" ht="18" customHeight="1" x14ac:dyDescent="0.2">
      <c r="C58" s="114"/>
    </row>
  </sheetData>
  <mergeCells count="2">
    <mergeCell ref="G46:G47"/>
    <mergeCell ref="A2:D3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Баланс</vt:lpstr>
      <vt:lpstr>ОПУ</vt:lpstr>
      <vt:lpstr>Капитал</vt:lpstr>
      <vt:lpstr>ОДДС</vt:lpstr>
      <vt:lpstr>ОПУ!_Hlk35446127</vt:lpstr>
      <vt:lpstr>Баланс!_Hlk523759641</vt:lpstr>
      <vt:lpstr>ОПУ!_Hlk523759728</vt:lpstr>
      <vt:lpstr>ОПУ!_Hlk9584503</vt:lpstr>
      <vt:lpstr>Капитал!Область_печати</vt:lpstr>
      <vt:lpstr>ОДДС!Область_печати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Arkhipova</dc:creator>
  <cp:lastModifiedBy>admin</cp:lastModifiedBy>
  <cp:lastPrinted>2023-08-01T06:11:35Z</cp:lastPrinted>
  <dcterms:created xsi:type="dcterms:W3CDTF">2020-11-17T11:18:59Z</dcterms:created>
  <dcterms:modified xsi:type="dcterms:W3CDTF">2023-10-30T06:44:24Z</dcterms:modified>
</cp:coreProperties>
</file>