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Ф1" sheetId="1" r:id="rId1"/>
    <sheet name="ф2" sheetId="2" r:id="rId2"/>
    <sheet name="Ф-3" sheetId="5" r:id="rId3"/>
    <sheet name="Ф-4" sheetId="6" r:id="rId4"/>
  </sheets>
  <calcPr calcId="145621"/>
</workbook>
</file>

<file path=xl/calcChain.xml><?xml version="1.0" encoding="utf-8"?>
<calcChain xmlns="http://schemas.openxmlformats.org/spreadsheetml/2006/main">
  <c r="C12" i="6" l="1"/>
  <c r="D6" i="6"/>
  <c r="C22" i="5" l="1"/>
  <c r="B22" i="5"/>
  <c r="B12" i="5"/>
  <c r="B6" i="5"/>
  <c r="C48" i="5"/>
  <c r="C42" i="5"/>
  <c r="C31" i="5"/>
  <c r="C20" i="5"/>
  <c r="C8" i="2"/>
  <c r="C38" i="1"/>
  <c r="D38" i="1"/>
  <c r="D29" i="1"/>
  <c r="D25" i="1"/>
  <c r="D18" i="1"/>
  <c r="D9" i="1"/>
  <c r="B31" i="5"/>
  <c r="F8" i="2"/>
  <c r="F12" i="2" s="1"/>
  <c r="F18" i="2" s="1"/>
  <c r="F20" i="2" s="1"/>
  <c r="F22" i="2" s="1"/>
  <c r="D8" i="2"/>
  <c r="D12" i="2" s="1"/>
  <c r="D18" i="2" s="1"/>
  <c r="D20" i="2" s="1"/>
  <c r="D22" i="2" s="1"/>
  <c r="C12" i="2"/>
  <c r="C18" i="2" s="1"/>
  <c r="C20" i="2" s="1"/>
  <c r="C22" i="2" s="1"/>
  <c r="B48" i="5"/>
  <c r="B42" i="5"/>
  <c r="C9" i="6"/>
  <c r="C11" i="6" s="1"/>
  <c r="D10" i="6"/>
  <c r="D16" i="6"/>
  <c r="E8" i="2"/>
  <c r="E12" i="2" s="1"/>
  <c r="E18" i="2" s="1"/>
  <c r="E20" i="2" s="1"/>
  <c r="E22" i="2" s="1"/>
  <c r="C15" i="6"/>
  <c r="C17" i="6"/>
  <c r="D14" i="6"/>
  <c r="D8" i="6"/>
  <c r="D7" i="6"/>
  <c r="C29" i="1"/>
  <c r="C39" i="1" s="1"/>
  <c r="C18" i="1"/>
  <c r="D12" i="6"/>
  <c r="D13" i="6"/>
  <c r="C25" i="1"/>
  <c r="C9" i="1"/>
  <c r="D15" i="6" l="1"/>
  <c r="D17" i="6" s="1"/>
  <c r="D9" i="6"/>
  <c r="D11" i="6" s="1"/>
  <c r="C40" i="5"/>
  <c r="B40" i="5"/>
  <c r="B54" i="5" s="1"/>
  <c r="B53" i="5"/>
  <c r="C53" i="5"/>
  <c r="B20" i="5"/>
  <c r="B56" i="5" s="1"/>
  <c r="C20" i="1"/>
  <c r="D20" i="1"/>
  <c r="D39" i="1"/>
  <c r="D40" i="1"/>
  <c r="C40" i="1"/>
  <c r="C54" i="5" l="1"/>
  <c r="C56" i="5" s="1"/>
</calcChain>
</file>

<file path=xl/sharedStrings.xml><?xml version="1.0" encoding="utf-8"?>
<sst xmlns="http://schemas.openxmlformats.org/spreadsheetml/2006/main" count="142" uniqueCount="115">
  <si>
    <t>В тысячах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</si>
  <si>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</si>
  <si>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</si>
  <si>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</si>
  <si>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</si>
  <si>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</si>
  <si>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Прочие долгосрочные активы</t>
  </si>
  <si>
    <t>Товарно-материальные запасы</t>
  </si>
  <si>
    <t>Торговая и прочая дебиторская задолженность</t>
  </si>
  <si>
    <t>Авансы выданные</t>
  </si>
  <si>
    <t>Прочие текущие активы</t>
  </si>
  <si>
    <t>Денежные средства и их эквиваленты</t>
  </si>
  <si>
    <t>Капитал и обязательства</t>
  </si>
  <si>
    <t>Капитал</t>
  </si>
  <si>
    <t>Уставный капитал</t>
  </si>
  <si>
    <t>Нераспределенная прибыль</t>
  </si>
  <si>
    <t>Долгосрочные обязательства</t>
  </si>
  <si>
    <t>Долговая составляющая привилегированных акций</t>
  </si>
  <si>
    <t>Резервы</t>
  </si>
  <si>
    <t>Торговая и прочая кредиторская задолженность</t>
  </si>
  <si>
    <t>Прочие налоги к уплате</t>
  </si>
  <si>
    <t>Задолженность перед работниками</t>
  </si>
  <si>
    <t>Дивиденды к уплате</t>
  </si>
  <si>
    <t>Прочие текущие обязательства</t>
  </si>
  <si>
    <t>Валовая прибыль</t>
  </si>
  <si>
    <t>Прочие расходы</t>
  </si>
  <si>
    <t>Прочие доходы</t>
  </si>
  <si>
    <t>Расходы по подоходному налогу</t>
  </si>
  <si>
    <t>НДС к возмещению и предоплата по прочим налогам и платежам в бюджет</t>
  </si>
  <si>
    <t>Себестоимость реализованной продукции и оказанных услуг</t>
  </si>
  <si>
    <t>Расходы по реализации</t>
  </si>
  <si>
    <t xml:space="preserve">Общие и административные расходы </t>
  </si>
  <si>
    <t>Дивиденды</t>
  </si>
  <si>
    <t xml:space="preserve">Выручка от реализованной продукции и оказанных услуг </t>
  </si>
  <si>
    <t>Финансовый доход</t>
  </si>
  <si>
    <t>Положительная/(отрицательная)  курсовая разница, нетто</t>
  </si>
  <si>
    <t>Итого совокупного дохода за период</t>
  </si>
  <si>
    <t>Итого капитала</t>
  </si>
  <si>
    <t>Краткосрочные активы</t>
  </si>
  <si>
    <t>Итого активов</t>
  </si>
  <si>
    <t>Краткосрочные обязательства</t>
  </si>
  <si>
    <t>Итого капитала и обязательств</t>
  </si>
  <si>
    <t>Итого обязательств</t>
  </si>
  <si>
    <t>Доход от операционной деятельности</t>
  </si>
  <si>
    <t>Прибыль до учета подоходного налога</t>
  </si>
  <si>
    <t>Активы, классифицированные как предназначенные для продажи</t>
  </si>
  <si>
    <t>Актуарные (убытки) прибыли по плану с установленными выплатами</t>
  </si>
  <si>
    <t>Итого совокупный доход за отчетный год, за вычетом налогов</t>
  </si>
  <si>
    <t>Чистая прибыль за период</t>
  </si>
  <si>
    <t xml:space="preserve">За три месяца, закончившихся </t>
  </si>
  <si>
    <t>Финансовые затраты</t>
  </si>
  <si>
    <t>Обязательства по договорам с покупателями</t>
  </si>
  <si>
    <t>Прочий совокупный доход за период</t>
  </si>
  <si>
    <t>Прочий совокупный доход/убыток за период</t>
  </si>
  <si>
    <t>I. 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</si>
  <si>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</si>
  <si>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</si>
  <si>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</si>
  <si>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</si>
  <si>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</si>
  <si>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</si>
  <si>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</si>
  <si>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</si>
  <si>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</si>
  <si>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</si>
  <si>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корпоративный подоходный налог</t>
  </si>
  <si>
    <t>другие платежи в бюджет</t>
  </si>
  <si>
    <t xml:space="preserve">прочие выплаты </t>
  </si>
  <si>
    <t>3. Чистая сумма денежных средств от операционной деятельности (стр.010 -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</si>
  <si>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</si>
  <si>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</si>
  <si>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</si>
  <si>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</si>
  <si>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</si>
  <si>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предоставленных займов, предоставленных другим организациям</t>
  </si>
  <si>
    <t>фьючерсные и форвардные контракты, опционы и свопы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</si>
  <si>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</si>
  <si>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</si>
  <si>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</si>
  <si>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</si>
  <si>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</si>
  <si>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прочие выплаты</t>
  </si>
  <si>
    <t>3. Чистая сумма денежных средств от инвестиционной деятельности (стр.040 -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</si>
  <si>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</si>
  <si>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</si>
  <si>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</si>
  <si>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</si>
  <si>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прочие поступления (проц депоз)</t>
  </si>
  <si>
    <t>погашение займов</t>
  </si>
  <si>
    <t>выплата дивидендов</t>
  </si>
  <si>
    <t xml:space="preserve">прочие </t>
  </si>
  <si>
    <t>3. Чистая сумма денежных средств от финансовой деятельности (стр.070 - стр. 080)</t>
  </si>
  <si>
    <t>Итого: Увеличение (+), уменьшение (-) денег (стр.030+ стр. 060 +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</si>
  <si>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</si>
  <si>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</si>
  <si>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Базовая и разводненная прибыль на акцию (в тысячах тенге на акцию)</t>
  </si>
  <si>
    <t>АО "Мангистаумунайгаз"</t>
  </si>
  <si>
    <t>в тысячах тенге</t>
  </si>
  <si>
    <t>Акционерный капитал</t>
  </si>
  <si>
    <t>Предоплата по подоходному налогу</t>
  </si>
  <si>
    <t>На 1 января 2024 года (аудировано)</t>
  </si>
  <si>
    <t xml:space="preserve">30 июня 2024 года </t>
  </si>
  <si>
    <t xml:space="preserve">За шесть месяцев, закончившихся </t>
  </si>
  <si>
    <t>за шесть месяца,закончившихся</t>
  </si>
  <si>
    <t xml:space="preserve"> 30.06.2024 г.</t>
  </si>
  <si>
    <t xml:space="preserve">30 июня 2025 года </t>
  </si>
  <si>
    <t>Промежуточный консолидированный отчет о финансовом положении по состоянию за 6 месяцев,  на 30 июня 2025 года</t>
  </si>
  <si>
    <t xml:space="preserve">31 декабрь 2024 года </t>
  </si>
  <si>
    <t>Промежуточный консолидированный отчет о совокупном доходе за шесть месяцев, закончившихся 30 июня 2025 года</t>
  </si>
  <si>
    <t xml:space="preserve"> 30.06.2025 г.</t>
  </si>
  <si>
    <t>ПРОМЕЖУТОЧНЫЙ КОНСОЛИДИРОВАННЫЙ ОТЧЕТ О ДВИЖЕНИИ ДЕНЕЖНЫХ СРЕДСТВ  ЗА ШЕСТЬ МЕСЯЦЕВ, ЗАКОНЧИВШИХСЯ 30 ИЮНЯ 2025 ГОДА</t>
  </si>
  <si>
    <t>Промежуточный консолидированный отчет об изменениях в капитале за шесть месяцев, закончившихся 30 июня 2025 года.</t>
  </si>
  <si>
    <t>На 1 января 2025 года (аудировано)</t>
  </si>
  <si>
    <t>На 30 июня 2025 года (неаудировано)</t>
  </si>
  <si>
    <t>На 31 декабря 2023 года(аудировано)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</si>
</sst>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_р_._-;_-@_-"/>
  </numFmts>
  <fonts count="1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4">
    <xf numFmtId="0" fontId="0" fillId="0" borderId="0" xfId="0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165" fontId="10" fillId="0" borderId="2" xfId="1" applyNumberFormat="1" applyFont="1" applyBorder="1"/>
    <xf numFmtId="165" fontId="10" fillId="0" borderId="2" xfId="1" applyNumberFormat="1" applyFont="1" applyBorder="1" applyAlignment="1">
      <alignment horizontal="center"/>
    </xf>
    <xf numFmtId="0" fontId="10" fillId="0" borderId="2" xfId="0" applyFont="1" applyBorder="1"/>
    <xf numFmtId="165" fontId="10" fillId="0" borderId="0" xfId="1" applyNumberFormat="1" applyFont="1"/>
    <xf numFmtId="165" fontId="9" fillId="0" borderId="0" xfId="1" applyNumberFormat="1" applyFont="1"/>
    <xf numFmtId="165" fontId="9" fillId="0" borderId="0" xfId="1" applyNumberFormat="1" applyFont="1" applyAlignment="1">
      <alignment horizontal="right"/>
    </xf>
    <xf numFmtId="0" fontId="8" fillId="2" borderId="1" xfId="0" applyFont="1" applyFill="1" applyBorder="1" applyAlignment="1">
      <alignment vertical="center" wrapText="1"/>
    </xf>
    <xf numFmtId="165" fontId="0" fillId="0" borderId="0" xfId="0" applyNumberFormat="1"/>
    <xf numFmtId="165" fontId="7" fillId="0" borderId="0" xfId="0" applyNumberFormat="1" applyFont="1"/>
    <xf numFmtId="165" fontId="8" fillId="0" borderId="0" xfId="0" applyNumberFormat="1" applyFont="1"/>
    <xf numFmtId="0" fontId="7" fillId="0" borderId="0" xfId="0" applyFont="1"/>
    <xf numFmtId="0" fontId="7" fillId="0" borderId="0" xfId="0" applyFont="1"/>
    <xf numFmtId="0" fontId="7" fillId="0" borderId="0" xfId="0" applyFont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65" fontId="7" fillId="0" borderId="0" xfId="0" applyNumberFormat="1" applyFont="1" applyAlignment="1"/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5" fontId="7" fillId="2" borderId="1" xfId="1" applyNumberFormat="1" applyFont="1" applyFill="1" applyBorder="1" applyAlignment="1">
      <alignment horizontal="left" vertical="top" wrapText="1" indent="4"/>
    </xf>
    <xf numFmtId="165" fontId="7" fillId="2" borderId="1" xfId="1" applyNumberFormat="1" applyFont="1" applyFill="1" applyBorder="1" applyAlignment="1">
      <alignment horizontal="left" vertical="top" wrapText="1" indent="7"/>
    </xf>
    <xf numFmtId="165" fontId="7" fillId="2" borderId="1" xfId="1" applyNumberFormat="1" applyFont="1" applyFill="1" applyBorder="1" applyAlignment="1">
      <alignment vertical="top" wrapText="1"/>
    </xf>
    <xf numFmtId="165" fontId="8" fillId="2" borderId="1" xfId="1" applyNumberFormat="1" applyFont="1" applyFill="1" applyBorder="1" applyAlignment="1">
      <alignment vertical="top" wrapText="1"/>
    </xf>
    <xf numFmtId="165" fontId="7" fillId="2" borderId="1" xfId="1" applyNumberFormat="1" applyFont="1" applyFill="1" applyBorder="1" applyAlignment="1">
      <alignment horizontal="left" vertical="top" wrapText="1" indent="5"/>
    </xf>
    <xf numFmtId="165" fontId="7" fillId="2" borderId="1" xfId="1" applyNumberFormat="1" applyFont="1" applyFill="1" applyBorder="1" applyAlignment="1">
      <alignment horizontal="left" vertical="top" wrapText="1" indent="6"/>
    </xf>
    <xf numFmtId="165" fontId="7" fillId="2" borderId="1" xfId="1" applyNumberFormat="1" applyFont="1" applyFill="1" applyBorder="1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166" fontId="2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164" fontId="11" fillId="0" borderId="0" xfId="1" applyFont="1" applyBorder="1" applyAlignment="1">
      <alignment vertical="center"/>
    </xf>
    <xf numFmtId="0" fontId="12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12" fillId="0" borderId="0" xfId="0" applyFont="1" applyAlignment="1">
      <alignment vertical="center"/>
    </xf>
    <xf numFmtId="0" fontId="13" fillId="0" borderId="0" xfId="0" applyFont="1"/>
    <xf numFmtId="0" fontId="7" fillId="0" borderId="0" xfId="0" applyFont="1" applyBorder="1" applyAlignment="1">
      <alignment vertical="center"/>
    </xf>
    <xf numFmtId="0" fontId="12" fillId="0" borderId="0" xfId="0" applyFont="1" applyAlignme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4" fillId="3" borderId="0" xfId="0" applyFont="1" applyFill="1" applyBorder="1" applyAlignment="1">
      <alignment vertical="center"/>
    </xf>
    <xf numFmtId="166" fontId="5" fillId="3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7" workbookViewId="0">
      <selection activeCell="G27" sqref="G27"/>
    </sheetView>
  </sheetViews>
  <sheetFormatPr defaultRowHeight="16.5" customHeight="1" x14ac:dyDescent="0.2"/>
  <cols>
    <col min="1" max="1" width="43.5703125" style="1" customWidth="1"/>
    <col min="2" max="2" width="6.42578125" style="3" customWidth="1"/>
    <col min="3" max="3" width="20.5703125" style="21" customWidth="1"/>
    <col min="4" max="4" width="20.5703125" style="23" customWidth="1"/>
    <col min="5" max="5" width="9.140625" style="1"/>
    <col min="6" max="6" width="13.42578125" style="1" bestFit="1" customWidth="1"/>
    <col min="7" max="7" width="12.140625" style="1" bestFit="1" customWidth="1"/>
    <col min="8" max="16384" width="9.140625" style="1"/>
  </cols>
  <sheetData>
    <row r="1" spans="1:7" ht="27.6" customHeight="1" x14ac:dyDescent="0.2">
      <c r="A1" s="65" t="s">
        <v>96</v>
      </c>
      <c r="C1" s="2"/>
      <c r="D1" s="2"/>
    </row>
    <row r="2" spans="1:7" ht="44.45" customHeight="1" x14ac:dyDescent="0.2">
      <c r="A2" s="91" t="s">
        <v>106</v>
      </c>
      <c r="B2" s="91"/>
      <c r="C2" s="91"/>
      <c r="D2" s="91"/>
    </row>
    <row r="3" spans="1:7" s="28" customFormat="1" ht="33.75" customHeight="1" x14ac:dyDescent="0.25">
      <c r="A3" s="17" t="s">
        <v>0</v>
      </c>
      <c r="B3" s="27" t="s">
        <v>1</v>
      </c>
      <c r="C3" s="27" t="s">
        <v>105</v>
      </c>
      <c r="D3" s="27" t="s">
        <v>107</v>
      </c>
    </row>
    <row r="4" spans="1:7" s="22" customFormat="1" ht="16.5" customHeight="1" x14ac:dyDescent="0.2">
      <c r="A4" s="5" t="s">
        <v>2</v>
      </c>
      <c r="B4" s="6"/>
      <c r="C4" s="4"/>
      <c r="D4" s="4"/>
    </row>
    <row r="5" spans="1:7" s="22" customFormat="1" ht="16.5" customHeight="1" x14ac:dyDescent="0.2">
      <c r="A5" s="5" t="s">
        <v>3</v>
      </c>
      <c r="B5" s="6"/>
      <c r="C5" s="4"/>
      <c r="D5" s="4"/>
    </row>
    <row r="6" spans="1:7" s="22" customFormat="1" ht="17.25" customHeight="1" x14ac:dyDescent="0.2">
      <c r="A6" s="4" t="s">
        <v>4</v>
      </c>
      <c r="B6" s="6">
        <v>4</v>
      </c>
      <c r="C6" s="29">
        <v>464940893</v>
      </c>
      <c r="D6" s="29">
        <v>418806871</v>
      </c>
      <c r="G6" s="19"/>
    </row>
    <row r="7" spans="1:7" s="22" customFormat="1" ht="16.5" customHeight="1" x14ac:dyDescent="0.2">
      <c r="A7" s="4" t="s">
        <v>5</v>
      </c>
      <c r="B7" s="6"/>
      <c r="C7" s="30">
        <v>233641</v>
      </c>
      <c r="D7" s="30">
        <v>281933</v>
      </c>
      <c r="G7" s="19"/>
    </row>
    <row r="8" spans="1:7" s="22" customFormat="1" ht="16.5" customHeight="1" x14ac:dyDescent="0.2">
      <c r="A8" s="4" t="s">
        <v>6</v>
      </c>
      <c r="B8" s="6">
        <v>5</v>
      </c>
      <c r="C8" s="31">
        <v>20047765</v>
      </c>
      <c r="D8" s="31">
        <v>20429751</v>
      </c>
      <c r="G8" s="19"/>
    </row>
    <row r="9" spans="1:7" s="8" customFormat="1" ht="16.5" customHeight="1" x14ac:dyDescent="0.2">
      <c r="A9" s="5"/>
      <c r="B9" s="7"/>
      <c r="C9" s="32">
        <f>SUM(C6:C8)</f>
        <v>485222299</v>
      </c>
      <c r="D9" s="32">
        <f>SUM(D6:D8)</f>
        <v>439518555</v>
      </c>
      <c r="G9" s="19"/>
    </row>
    <row r="10" spans="1:7" s="22" customFormat="1" ht="16.5" customHeight="1" x14ac:dyDescent="0.2">
      <c r="A10" s="5" t="s">
        <v>38</v>
      </c>
      <c r="B10" s="6"/>
      <c r="C10" s="31"/>
      <c r="D10" s="31"/>
      <c r="F10" s="8"/>
      <c r="G10" s="19"/>
    </row>
    <row r="11" spans="1:7" s="22" customFormat="1" ht="16.5" customHeight="1" x14ac:dyDescent="0.2">
      <c r="A11" s="4" t="s">
        <v>7</v>
      </c>
      <c r="B11" s="6">
        <v>6</v>
      </c>
      <c r="C11" s="33">
        <v>31906636</v>
      </c>
      <c r="D11" s="33">
        <v>29973005</v>
      </c>
      <c r="G11" s="19"/>
    </row>
    <row r="12" spans="1:7" s="22" customFormat="1" ht="16.5" customHeight="1" x14ac:dyDescent="0.2">
      <c r="A12" s="4" t="s">
        <v>8</v>
      </c>
      <c r="B12" s="6">
        <v>7</v>
      </c>
      <c r="C12" s="33">
        <v>66286944</v>
      </c>
      <c r="D12" s="33">
        <v>38468172</v>
      </c>
      <c r="G12" s="19"/>
    </row>
    <row r="13" spans="1:7" s="22" customFormat="1" ht="16.5" customHeight="1" x14ac:dyDescent="0.2">
      <c r="A13" s="4" t="s">
        <v>9</v>
      </c>
      <c r="B13" s="6">
        <v>8</v>
      </c>
      <c r="C13" s="33">
        <v>15623399</v>
      </c>
      <c r="D13" s="33">
        <v>8683060</v>
      </c>
      <c r="G13" s="19"/>
    </row>
    <row r="14" spans="1:7" s="23" customFormat="1" ht="16.5" customHeight="1" x14ac:dyDescent="0.2">
      <c r="A14" s="4" t="s">
        <v>99</v>
      </c>
      <c r="B14" s="6"/>
      <c r="C14" s="33">
        <v>6463023</v>
      </c>
      <c r="D14" s="33">
        <v>10945240</v>
      </c>
      <c r="G14" s="19"/>
    </row>
    <row r="15" spans="1:7" s="22" customFormat="1" ht="32.25" customHeight="1" x14ac:dyDescent="0.2">
      <c r="A15" s="4" t="s">
        <v>28</v>
      </c>
      <c r="B15" s="6">
        <v>9</v>
      </c>
      <c r="C15" s="33">
        <v>22907609</v>
      </c>
      <c r="D15" s="33">
        <v>23577004</v>
      </c>
      <c r="G15" s="19"/>
    </row>
    <row r="16" spans="1:7" s="22" customFormat="1" ht="16.5" customHeight="1" x14ac:dyDescent="0.2">
      <c r="A16" s="4" t="s">
        <v>10</v>
      </c>
      <c r="B16" s="6"/>
      <c r="C16" s="30">
        <v>170067</v>
      </c>
      <c r="D16" s="30">
        <v>424193</v>
      </c>
      <c r="G16" s="19"/>
    </row>
    <row r="17" spans="1:7" s="22" customFormat="1" ht="16.5" customHeight="1" x14ac:dyDescent="0.2">
      <c r="A17" s="4" t="s">
        <v>11</v>
      </c>
      <c r="B17" s="6">
        <v>10</v>
      </c>
      <c r="C17" s="31">
        <v>36952702</v>
      </c>
      <c r="D17" s="31">
        <v>82368808</v>
      </c>
      <c r="G17" s="19"/>
    </row>
    <row r="18" spans="1:7" s="22" customFormat="1" ht="16.5" customHeight="1" x14ac:dyDescent="0.2">
      <c r="A18" s="4"/>
      <c r="B18" s="6"/>
      <c r="C18" s="32">
        <f>SUM(C11:C17)</f>
        <v>180310380</v>
      </c>
      <c r="D18" s="32">
        <f>SUM(D11:D17)</f>
        <v>194439482</v>
      </c>
      <c r="G18" s="19"/>
    </row>
    <row r="19" spans="1:7" s="2" customFormat="1" ht="27" customHeight="1" x14ac:dyDescent="0.2">
      <c r="A19" s="24" t="s">
        <v>45</v>
      </c>
      <c r="B19" s="25"/>
      <c r="C19" s="35">
        <v>315130</v>
      </c>
      <c r="D19" s="35">
        <v>315130</v>
      </c>
      <c r="G19" s="26"/>
    </row>
    <row r="20" spans="1:7" s="8" customFormat="1" ht="16.5" customHeight="1" x14ac:dyDescent="0.2">
      <c r="A20" s="5" t="s">
        <v>39</v>
      </c>
      <c r="B20" s="7"/>
      <c r="C20" s="32">
        <f>C9+C18+C19</f>
        <v>665847809</v>
      </c>
      <c r="D20" s="32">
        <f>D9+D18+D19</f>
        <v>634273167</v>
      </c>
      <c r="F20" s="20"/>
      <c r="G20" s="19"/>
    </row>
    <row r="21" spans="1:7" s="22" customFormat="1" ht="16.5" customHeight="1" x14ac:dyDescent="0.2">
      <c r="A21" s="5" t="s">
        <v>12</v>
      </c>
      <c r="B21" s="6"/>
      <c r="C21" s="31"/>
      <c r="D21" s="31"/>
      <c r="F21" s="8"/>
      <c r="G21" s="19"/>
    </row>
    <row r="22" spans="1:7" s="22" customFormat="1" ht="16.5" customHeight="1" x14ac:dyDescent="0.2">
      <c r="A22" s="5" t="s">
        <v>13</v>
      </c>
      <c r="B22" s="6"/>
      <c r="C22" s="31"/>
      <c r="D22" s="31"/>
      <c r="F22" s="8"/>
      <c r="G22" s="19"/>
    </row>
    <row r="23" spans="1:7" s="22" customFormat="1" ht="16.5" customHeight="1" x14ac:dyDescent="0.2">
      <c r="A23" s="4" t="s">
        <v>14</v>
      </c>
      <c r="B23" s="6">
        <v>11</v>
      </c>
      <c r="C23" s="29">
        <v>107958384</v>
      </c>
      <c r="D23" s="29">
        <v>107958384</v>
      </c>
      <c r="G23" s="19"/>
    </row>
    <row r="24" spans="1:7" s="22" customFormat="1" ht="16.5" customHeight="1" x14ac:dyDescent="0.2">
      <c r="A24" s="4" t="s">
        <v>15</v>
      </c>
      <c r="B24" s="6"/>
      <c r="C24" s="31">
        <v>260920246</v>
      </c>
      <c r="D24" s="31">
        <v>226168184</v>
      </c>
      <c r="G24" s="19"/>
    </row>
    <row r="25" spans="1:7" s="8" customFormat="1" ht="16.5" customHeight="1" x14ac:dyDescent="0.2">
      <c r="A25" s="5" t="s">
        <v>37</v>
      </c>
      <c r="B25" s="7"/>
      <c r="C25" s="32">
        <f>SUM(C23:C24)</f>
        <v>368878630</v>
      </c>
      <c r="D25" s="32">
        <f>SUM(D23:D24)</f>
        <v>334126568</v>
      </c>
      <c r="F25" s="22"/>
      <c r="G25" s="19"/>
    </row>
    <row r="26" spans="1:7" s="22" customFormat="1" ht="16.5" customHeight="1" x14ac:dyDescent="0.2">
      <c r="A26" s="5" t="s">
        <v>16</v>
      </c>
      <c r="B26" s="6"/>
      <c r="C26" s="31"/>
      <c r="D26" s="31"/>
      <c r="G26" s="19"/>
    </row>
    <row r="27" spans="1:7" s="22" customFormat="1" ht="16.5" customHeight="1" x14ac:dyDescent="0.2">
      <c r="A27" s="4" t="s">
        <v>18</v>
      </c>
      <c r="B27" s="6">
        <v>13</v>
      </c>
      <c r="C27" s="31">
        <v>173819776</v>
      </c>
      <c r="D27" s="31">
        <v>139627452</v>
      </c>
      <c r="G27" s="19"/>
    </row>
    <row r="28" spans="1:7" s="22" customFormat="1" ht="19.5" customHeight="1" x14ac:dyDescent="0.2">
      <c r="A28" s="4" t="s">
        <v>17</v>
      </c>
      <c r="B28" s="6">
        <v>11</v>
      </c>
      <c r="C28" s="30">
        <v>987616</v>
      </c>
      <c r="D28" s="30">
        <v>987616</v>
      </c>
      <c r="G28" s="19"/>
    </row>
    <row r="29" spans="1:7" s="8" customFormat="1" ht="16.5" customHeight="1" x14ac:dyDescent="0.2">
      <c r="A29" s="5"/>
      <c r="B29" s="7"/>
      <c r="C29" s="32">
        <f>SUM(C27:C28)</f>
        <v>174807392</v>
      </c>
      <c r="D29" s="32">
        <f>SUM(D27:D28)</f>
        <v>140615068</v>
      </c>
      <c r="G29" s="19"/>
    </row>
    <row r="30" spans="1:7" s="22" customFormat="1" ht="16.5" customHeight="1" x14ac:dyDescent="0.2">
      <c r="A30" s="5" t="s">
        <v>40</v>
      </c>
      <c r="B30" s="6"/>
      <c r="C30" s="31"/>
      <c r="D30" s="31"/>
      <c r="F30" s="8"/>
      <c r="G30" s="19"/>
    </row>
    <row r="31" spans="1:7" s="23" customFormat="1" ht="16.5" customHeight="1" x14ac:dyDescent="0.2">
      <c r="A31" s="4" t="s">
        <v>18</v>
      </c>
      <c r="B31" s="6">
        <v>13</v>
      </c>
      <c r="C31" s="33">
        <v>19237569</v>
      </c>
      <c r="D31" s="33">
        <v>71592070</v>
      </c>
      <c r="G31" s="19"/>
    </row>
    <row r="32" spans="1:7" s="22" customFormat="1" ht="16.5" customHeight="1" x14ac:dyDescent="0.2">
      <c r="A32" s="4" t="s">
        <v>19</v>
      </c>
      <c r="B32" s="6">
        <v>14</v>
      </c>
      <c r="C32" s="33">
        <v>33133569</v>
      </c>
      <c r="D32" s="33">
        <v>35081615</v>
      </c>
      <c r="G32" s="19"/>
    </row>
    <row r="33" spans="1:7" s="22" customFormat="1" ht="16.5" customHeight="1" x14ac:dyDescent="0.2">
      <c r="A33" s="4" t="s">
        <v>51</v>
      </c>
      <c r="B33" s="6">
        <v>15</v>
      </c>
      <c r="C33" s="34">
        <v>23398658</v>
      </c>
      <c r="D33" s="34">
        <v>40971679</v>
      </c>
      <c r="G33" s="19"/>
    </row>
    <row r="34" spans="1:7" s="22" customFormat="1" ht="16.5" customHeight="1" x14ac:dyDescent="0.2">
      <c r="A34" s="4" t="s">
        <v>20</v>
      </c>
      <c r="B34" s="6">
        <v>16</v>
      </c>
      <c r="C34" s="34">
        <v>36622557</v>
      </c>
      <c r="D34" s="34">
        <v>923237</v>
      </c>
      <c r="G34" s="19"/>
    </row>
    <row r="35" spans="1:7" s="22" customFormat="1" ht="16.5" customHeight="1" x14ac:dyDescent="0.2">
      <c r="A35" s="4" t="s">
        <v>21</v>
      </c>
      <c r="B35" s="6"/>
      <c r="C35" s="34">
        <v>6458682</v>
      </c>
      <c r="D35" s="34">
        <v>7537565</v>
      </c>
      <c r="G35" s="19"/>
    </row>
    <row r="36" spans="1:7" s="22" customFormat="1" ht="16.5" customHeight="1" x14ac:dyDescent="0.2">
      <c r="A36" s="4" t="s">
        <v>22</v>
      </c>
      <c r="B36" s="6">
        <v>11</v>
      </c>
      <c r="C36" s="30">
        <v>54472</v>
      </c>
      <c r="D36" s="30">
        <v>108944</v>
      </c>
      <c r="G36" s="19"/>
    </row>
    <row r="37" spans="1:7" s="22" customFormat="1" ht="16.5" customHeight="1" x14ac:dyDescent="0.2">
      <c r="A37" s="4" t="s">
        <v>23</v>
      </c>
      <c r="B37" s="6"/>
      <c r="C37" s="31">
        <v>3256280</v>
      </c>
      <c r="D37" s="31">
        <v>3316421</v>
      </c>
      <c r="F37" s="8"/>
      <c r="G37" s="19"/>
    </row>
    <row r="38" spans="1:7" s="8" customFormat="1" ht="16.5" customHeight="1" x14ac:dyDescent="0.2">
      <c r="A38" s="5"/>
      <c r="B38" s="7"/>
      <c r="C38" s="32">
        <f>SUM(C31:C37)</f>
        <v>122161787</v>
      </c>
      <c r="D38" s="32">
        <f>SUM(D31:D37)</f>
        <v>159531531</v>
      </c>
      <c r="F38" s="22"/>
      <c r="G38" s="19"/>
    </row>
    <row r="39" spans="1:7" s="8" customFormat="1" ht="16.5" customHeight="1" x14ac:dyDescent="0.2">
      <c r="A39" s="5" t="s">
        <v>42</v>
      </c>
      <c r="B39" s="7"/>
      <c r="C39" s="32">
        <f>C29+C38</f>
        <v>296969179</v>
      </c>
      <c r="D39" s="32">
        <f>D29+D38</f>
        <v>300146599</v>
      </c>
      <c r="F39" s="19"/>
      <c r="G39" s="19"/>
    </row>
    <row r="40" spans="1:7" s="8" customFormat="1" ht="16.5" customHeight="1" x14ac:dyDescent="0.2">
      <c r="A40" s="5" t="s">
        <v>41</v>
      </c>
      <c r="B40" s="7"/>
      <c r="C40" s="32">
        <f>C25+C29+C38</f>
        <v>665847809</v>
      </c>
      <c r="D40" s="32">
        <f>D25+D29+D38</f>
        <v>634273167</v>
      </c>
      <c r="F40" s="22"/>
      <c r="G40" s="19"/>
    </row>
    <row r="41" spans="1:7" s="22" customFormat="1" ht="16.5" customHeight="1" x14ac:dyDescent="0.2">
      <c r="B41" s="3"/>
      <c r="D41" s="23"/>
    </row>
    <row r="42" spans="1:7" s="22" customFormat="1" ht="16.5" customHeight="1" x14ac:dyDescent="0.2">
      <c r="B42" s="3"/>
      <c r="D42" s="23"/>
    </row>
    <row r="43" spans="1:7" s="22" customFormat="1" ht="16.5" customHeight="1" x14ac:dyDescent="0.2">
      <c r="A43" s="67"/>
      <c r="B43" s="67"/>
      <c r="C43" s="67"/>
      <c r="D43" s="67"/>
    </row>
    <row r="44" spans="1:7" s="22" customFormat="1" ht="16.5" customHeight="1" x14ac:dyDescent="0.2">
      <c r="A44" s="8"/>
      <c r="B44" s="66"/>
      <c r="C44" s="8"/>
      <c r="D44" s="8"/>
    </row>
    <row r="45" spans="1:7" s="22" customFormat="1" ht="16.5" customHeight="1" x14ac:dyDescent="0.2">
      <c r="A45" s="67"/>
      <c r="B45" s="67"/>
      <c r="C45" s="67"/>
      <c r="D45" s="67"/>
      <c r="F45" s="8"/>
    </row>
    <row r="46" spans="1:7" s="22" customFormat="1" ht="16.5" customHeight="1" x14ac:dyDescent="0.2">
      <c r="A46" s="8"/>
      <c r="B46" s="66"/>
      <c r="C46" s="8"/>
      <c r="D46" s="8"/>
      <c r="F46" s="8"/>
    </row>
    <row r="47" spans="1:7" s="22" customFormat="1" ht="16.5" customHeight="1" x14ac:dyDescent="0.2">
      <c r="A47" s="67"/>
      <c r="B47" s="67"/>
      <c r="C47" s="67"/>
      <c r="D47" s="67"/>
      <c r="F47" s="8"/>
    </row>
    <row r="50" spans="1:2" s="23" customFormat="1" ht="16.5" customHeight="1" x14ac:dyDescent="0.2">
      <c r="A50" s="69"/>
      <c r="B50" s="3"/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selection activeCell="A16" sqref="A16:XFD16"/>
    </sheetView>
  </sheetViews>
  <sheetFormatPr defaultRowHeight="14.25" customHeight="1" x14ac:dyDescent="0.25"/>
  <cols>
    <col min="1" max="1" width="44.140625" style="28" customWidth="1"/>
    <col min="2" max="2" width="7.7109375" style="28" customWidth="1"/>
    <col min="3" max="3" width="20.28515625" style="36" customWidth="1"/>
    <col min="4" max="4" width="17.85546875" style="36" customWidth="1"/>
    <col min="5" max="5" width="18.85546875" style="36" customWidth="1"/>
    <col min="6" max="6" width="18.7109375" style="36" customWidth="1"/>
    <col min="7" max="16384" width="9.140625" style="28"/>
  </cols>
  <sheetData>
    <row r="1" spans="1:6" ht="27.6" customHeight="1" x14ac:dyDescent="0.25">
      <c r="A1" s="100" t="s">
        <v>96</v>
      </c>
      <c r="B1" s="101"/>
      <c r="C1" s="68"/>
      <c r="D1" s="68"/>
      <c r="E1" s="28"/>
      <c r="F1" s="28"/>
    </row>
    <row r="2" spans="1:6" ht="49.15" customHeight="1" x14ac:dyDescent="0.25">
      <c r="A2" s="102" t="s">
        <v>108</v>
      </c>
      <c r="B2" s="102"/>
      <c r="C2" s="102"/>
      <c r="D2" s="102"/>
      <c r="E2" s="102"/>
      <c r="F2" s="102"/>
    </row>
    <row r="3" spans="1:6" s="37" customFormat="1" ht="14.25" customHeight="1" x14ac:dyDescent="0.25">
      <c r="A3" s="96" t="s">
        <v>0</v>
      </c>
      <c r="B3" s="92" t="s">
        <v>1</v>
      </c>
      <c r="C3" s="92" t="s">
        <v>49</v>
      </c>
      <c r="D3" s="93"/>
      <c r="E3" s="92" t="s">
        <v>102</v>
      </c>
      <c r="F3" s="93"/>
    </row>
    <row r="4" spans="1:6" s="37" customFormat="1" ht="14.25" customHeight="1" x14ac:dyDescent="0.25">
      <c r="A4" s="97"/>
      <c r="B4" s="99"/>
      <c r="C4" s="94"/>
      <c r="D4" s="95"/>
      <c r="E4" s="94"/>
      <c r="F4" s="95"/>
    </row>
    <row r="5" spans="1:6" s="37" customFormat="1" ht="29.25" customHeight="1" x14ac:dyDescent="0.25">
      <c r="A5" s="98"/>
      <c r="B5" s="94"/>
      <c r="C5" s="27" t="s">
        <v>105</v>
      </c>
      <c r="D5" s="27" t="s">
        <v>101</v>
      </c>
      <c r="E5" s="27" t="s">
        <v>105</v>
      </c>
      <c r="F5" s="27" t="s">
        <v>101</v>
      </c>
    </row>
    <row r="6" spans="1:6" ht="30.75" customHeight="1" x14ac:dyDescent="0.25">
      <c r="A6" s="38" t="s">
        <v>33</v>
      </c>
      <c r="B6" s="39">
        <v>17</v>
      </c>
      <c r="C6" s="40">
        <v>214094756</v>
      </c>
      <c r="D6" s="84">
        <v>226022318</v>
      </c>
      <c r="E6" s="40">
        <v>405912968</v>
      </c>
      <c r="F6" s="84">
        <v>446393238</v>
      </c>
    </row>
    <row r="7" spans="1:6" ht="24.75" customHeight="1" x14ac:dyDescent="0.25">
      <c r="A7" s="38" t="s">
        <v>29</v>
      </c>
      <c r="B7" s="39">
        <v>18</v>
      </c>
      <c r="C7" s="41">
        <v>-107516160</v>
      </c>
      <c r="D7" s="85">
        <v>-120253246</v>
      </c>
      <c r="E7" s="41">
        <v>-206256659</v>
      </c>
      <c r="F7" s="85">
        <v>-224722464</v>
      </c>
    </row>
    <row r="8" spans="1:6" s="37" customFormat="1" ht="14.25" customHeight="1" x14ac:dyDescent="0.25">
      <c r="A8" s="17" t="s">
        <v>24</v>
      </c>
      <c r="B8" s="27"/>
      <c r="C8" s="42">
        <f>SUM(C6:C7)</f>
        <v>106578596</v>
      </c>
      <c r="D8" s="86">
        <f>SUM(D6:D7)</f>
        <v>105769072</v>
      </c>
      <c r="E8" s="42">
        <f>SUM(E6:E7)</f>
        <v>199656309</v>
      </c>
      <c r="F8" s="86">
        <f>SUM(F6:F7)</f>
        <v>221670774</v>
      </c>
    </row>
    <row r="9" spans="1:6" ht="14.25" customHeight="1" x14ac:dyDescent="0.25">
      <c r="A9" s="17"/>
      <c r="B9" s="39"/>
      <c r="C9" s="41"/>
      <c r="D9" s="85"/>
      <c r="E9" s="41"/>
      <c r="F9" s="85"/>
    </row>
    <row r="10" spans="1:6" ht="14.25" customHeight="1" x14ac:dyDescent="0.25">
      <c r="A10" s="38" t="s">
        <v>30</v>
      </c>
      <c r="B10" s="39">
        <v>20</v>
      </c>
      <c r="C10" s="41">
        <v>-56426812</v>
      </c>
      <c r="D10" s="85">
        <v>-63734135</v>
      </c>
      <c r="E10" s="41">
        <v>-104462526</v>
      </c>
      <c r="F10" s="85">
        <v>-134864989</v>
      </c>
    </row>
    <row r="11" spans="1:6" ht="14.25" customHeight="1" x14ac:dyDescent="0.25">
      <c r="A11" s="38" t="s">
        <v>31</v>
      </c>
      <c r="B11" s="39">
        <v>19</v>
      </c>
      <c r="C11" s="41">
        <v>-7595175</v>
      </c>
      <c r="D11" s="85">
        <v>-13794406</v>
      </c>
      <c r="E11" s="41">
        <v>6511213</v>
      </c>
      <c r="F11" s="85">
        <v>-20917617</v>
      </c>
    </row>
    <row r="12" spans="1:6" ht="14.25" customHeight="1" x14ac:dyDescent="0.25">
      <c r="A12" s="17" t="s">
        <v>43</v>
      </c>
      <c r="B12" s="39"/>
      <c r="C12" s="42">
        <f>SUM(C8:C11)</f>
        <v>42556609</v>
      </c>
      <c r="D12" s="86">
        <f>SUM(D8:D11)</f>
        <v>28240531</v>
      </c>
      <c r="E12" s="42">
        <f>SUM(E8:E11)</f>
        <v>101704996</v>
      </c>
      <c r="F12" s="86">
        <f>SUM(F8:F11)</f>
        <v>65888168</v>
      </c>
    </row>
    <row r="13" spans="1:6" ht="14.25" customHeight="1" x14ac:dyDescent="0.25">
      <c r="A13" s="38" t="s">
        <v>34</v>
      </c>
      <c r="B13" s="39"/>
      <c r="C13" s="41">
        <v>565755</v>
      </c>
      <c r="D13" s="85">
        <v>461315</v>
      </c>
      <c r="E13" s="41">
        <v>817164</v>
      </c>
      <c r="F13" s="85">
        <v>588372</v>
      </c>
    </row>
    <row r="14" spans="1:6" ht="14.25" customHeight="1" x14ac:dyDescent="0.25">
      <c r="A14" s="38" t="s">
        <v>50</v>
      </c>
      <c r="B14" s="39"/>
      <c r="C14" s="41">
        <v>-4058066</v>
      </c>
      <c r="D14" s="85">
        <v>-5127854</v>
      </c>
      <c r="E14" s="41">
        <v>-8037841</v>
      </c>
      <c r="F14" s="85">
        <v>-10092688</v>
      </c>
    </row>
    <row r="15" spans="1:6" ht="30" customHeight="1" x14ac:dyDescent="0.25">
      <c r="A15" s="38" t="s">
        <v>35</v>
      </c>
      <c r="B15" s="39"/>
      <c r="C15" s="41">
        <v>3257020</v>
      </c>
      <c r="D15" s="85">
        <v>4756771</v>
      </c>
      <c r="E15" s="41">
        <v>-1014535</v>
      </c>
      <c r="F15" s="85">
        <v>3618761</v>
      </c>
    </row>
    <row r="16" spans="1:6" ht="14.25" customHeight="1" x14ac:dyDescent="0.25">
      <c r="A16" s="38" t="s">
        <v>26</v>
      </c>
      <c r="B16" s="39"/>
      <c r="C16" s="41">
        <v>658026</v>
      </c>
      <c r="D16" s="85">
        <v>156576</v>
      </c>
      <c r="E16" s="41">
        <v>939114</v>
      </c>
      <c r="F16" s="85">
        <v>430463</v>
      </c>
    </row>
    <row r="17" spans="1:8" ht="14.25" customHeight="1" x14ac:dyDescent="0.25">
      <c r="A17" s="38" t="s">
        <v>25</v>
      </c>
      <c r="B17" s="39"/>
      <c r="C17" s="41">
        <v>106516</v>
      </c>
      <c r="D17" s="85">
        <v>-150915</v>
      </c>
      <c r="E17" s="41">
        <v>-218249</v>
      </c>
      <c r="F17" s="85">
        <v>-287477</v>
      </c>
    </row>
    <row r="18" spans="1:8" ht="14.25" customHeight="1" x14ac:dyDescent="0.25">
      <c r="A18" s="17" t="s">
        <v>44</v>
      </c>
      <c r="B18" s="39"/>
      <c r="C18" s="42">
        <f>SUM(C12:C17)</f>
        <v>43085860</v>
      </c>
      <c r="D18" s="86">
        <f>SUM(D12:D17)</f>
        <v>28336424</v>
      </c>
      <c r="E18" s="42">
        <f>SUM(E12:E17)</f>
        <v>94190649</v>
      </c>
      <c r="F18" s="86">
        <f>SUM(F12:F17)</f>
        <v>60145599</v>
      </c>
    </row>
    <row r="19" spans="1:8" ht="14.25" customHeight="1" x14ac:dyDescent="0.25">
      <c r="A19" s="38" t="s">
        <v>27</v>
      </c>
      <c r="B19" s="39">
        <v>21</v>
      </c>
      <c r="C19" s="41">
        <v>-10836342</v>
      </c>
      <c r="D19" s="85">
        <v>-10070582</v>
      </c>
      <c r="E19" s="41">
        <v>-18892217</v>
      </c>
      <c r="F19" s="85">
        <v>-18936817</v>
      </c>
    </row>
    <row r="20" spans="1:8" ht="26.25" customHeight="1" x14ac:dyDescent="0.25">
      <c r="A20" s="17" t="s">
        <v>48</v>
      </c>
      <c r="B20" s="39"/>
      <c r="C20" s="42">
        <f>SUM(C18:C19)</f>
        <v>32249518</v>
      </c>
      <c r="D20" s="86">
        <f>SUM(D18:D19)</f>
        <v>18265842</v>
      </c>
      <c r="E20" s="42">
        <f>SUM(E18:E19)</f>
        <v>75298432</v>
      </c>
      <c r="F20" s="86">
        <f>SUM(F18:F19)</f>
        <v>41208782</v>
      </c>
    </row>
    <row r="21" spans="1:8" ht="26.25" customHeight="1" x14ac:dyDescent="0.25">
      <c r="A21" s="38" t="s">
        <v>46</v>
      </c>
      <c r="B21" s="39"/>
      <c r="C21" s="41">
        <v>1083128</v>
      </c>
      <c r="D21" s="85">
        <v>109000</v>
      </c>
      <c r="E21" s="41">
        <v>1397840</v>
      </c>
      <c r="F21" s="85">
        <v>223357</v>
      </c>
    </row>
    <row r="22" spans="1:8" ht="26.25" customHeight="1" x14ac:dyDescent="0.25">
      <c r="A22" s="17" t="s">
        <v>47</v>
      </c>
      <c r="B22" s="39"/>
      <c r="C22" s="42">
        <f>SUM(C20:C21)</f>
        <v>33332646</v>
      </c>
      <c r="D22" s="86">
        <f>SUM(D20:D21)</f>
        <v>18374842</v>
      </c>
      <c r="E22" s="42">
        <f>SUM(E20:E21)</f>
        <v>76696272</v>
      </c>
      <c r="F22" s="86">
        <f>SUM(F20:F21)</f>
        <v>41432139</v>
      </c>
    </row>
    <row r="23" spans="1:8" ht="28.5" customHeight="1" x14ac:dyDescent="0.25">
      <c r="A23" s="38" t="s">
        <v>95</v>
      </c>
      <c r="B23" s="39">
        <v>12</v>
      </c>
      <c r="C23" s="43"/>
      <c r="D23" s="43"/>
      <c r="E23" s="43">
        <v>0.7</v>
      </c>
      <c r="F23" s="87">
        <v>0.42</v>
      </c>
    </row>
    <row r="24" spans="1:8" ht="14.25" customHeight="1" x14ac:dyDescent="0.25">
      <c r="B24" s="44"/>
      <c r="C24" s="44"/>
      <c r="D24" s="44"/>
      <c r="E24" s="44"/>
      <c r="F24" s="44"/>
    </row>
    <row r="26" spans="1:8" s="23" customFormat="1" ht="16.5" customHeight="1" x14ac:dyDescent="0.2">
      <c r="A26" s="67"/>
      <c r="B26" s="67"/>
      <c r="C26" s="67"/>
      <c r="D26" s="67"/>
      <c r="E26" s="67"/>
    </row>
    <row r="27" spans="1:8" s="23" customFormat="1" ht="16.5" customHeight="1" x14ac:dyDescent="0.2">
      <c r="A27" s="8"/>
      <c r="B27" s="66"/>
      <c r="C27" s="66"/>
      <c r="D27" s="66"/>
      <c r="E27" s="8"/>
    </row>
    <row r="28" spans="1:8" s="23" customFormat="1" ht="16.5" customHeight="1" x14ac:dyDescent="0.2">
      <c r="A28" s="67"/>
      <c r="B28" s="67"/>
      <c r="C28" s="67"/>
      <c r="D28" s="67"/>
      <c r="E28" s="67"/>
      <c r="H28" s="8"/>
    </row>
    <row r="29" spans="1:8" s="23" customFormat="1" ht="16.5" customHeight="1" x14ac:dyDescent="0.2">
      <c r="A29" s="8"/>
      <c r="B29" s="66"/>
      <c r="C29" s="66"/>
      <c r="D29" s="66"/>
      <c r="E29" s="8"/>
      <c r="H29" s="8"/>
    </row>
    <row r="30" spans="1:8" s="23" customFormat="1" ht="16.5" customHeight="1" x14ac:dyDescent="0.2">
      <c r="A30" s="67"/>
      <c r="B30" s="67"/>
      <c r="C30" s="67"/>
      <c r="D30" s="67"/>
      <c r="E30" s="67"/>
      <c r="H30" s="8"/>
    </row>
    <row r="31" spans="1:8" s="23" customFormat="1" ht="16.5" customHeight="1" x14ac:dyDescent="0.2">
      <c r="B31" s="3"/>
      <c r="C31" s="3"/>
      <c r="D31" s="3"/>
    </row>
    <row r="32" spans="1:8" s="23" customFormat="1" ht="16.5" customHeight="1" x14ac:dyDescent="0.2">
      <c r="B32" s="3"/>
      <c r="C32" s="3"/>
      <c r="D32" s="3"/>
    </row>
    <row r="33" spans="1:4" s="23" customFormat="1" ht="16.5" customHeight="1" x14ac:dyDescent="0.2">
      <c r="A33" s="69"/>
      <c r="B33" s="3"/>
      <c r="C33" s="3"/>
      <c r="D33" s="3"/>
    </row>
    <row r="34" spans="1:4" s="23" customFormat="1" ht="16.5" customHeight="1" x14ac:dyDescent="0.2">
      <c r="B34" s="3"/>
      <c r="C34" s="3"/>
      <c r="D34" s="3"/>
    </row>
  </sheetData>
  <mergeCells count="6">
    <mergeCell ref="E3:F4"/>
    <mergeCell ref="A3:A5"/>
    <mergeCell ref="B3:B5"/>
    <mergeCell ref="A1:B1"/>
    <mergeCell ref="A2:F2"/>
    <mergeCell ref="C3:D4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workbookViewId="0">
      <selection activeCell="G35" sqref="G35"/>
    </sheetView>
  </sheetViews>
  <sheetFormatPr defaultRowHeight="15.75" x14ac:dyDescent="0.25"/>
  <cols>
    <col min="1" max="1" width="54" style="63" customWidth="1"/>
    <col min="2" max="2" width="18.42578125" style="63" customWidth="1"/>
    <col min="3" max="3" width="20.28515625" style="45" customWidth="1"/>
    <col min="4" max="4" width="15.42578125" style="45" bestFit="1" customWidth="1"/>
    <col min="5" max="16384" width="9.140625" style="45"/>
  </cols>
  <sheetData>
    <row r="1" spans="1:4" x14ac:dyDescent="0.25">
      <c r="A1" s="100" t="s">
        <v>96</v>
      </c>
      <c r="B1" s="101"/>
    </row>
    <row r="2" spans="1:4" ht="43.9" customHeight="1" x14ac:dyDescent="0.25">
      <c r="A2" s="108" t="s">
        <v>110</v>
      </c>
      <c r="B2" s="108"/>
      <c r="C2" s="108"/>
    </row>
    <row r="3" spans="1:4" ht="27" customHeight="1" x14ac:dyDescent="0.25">
      <c r="A3" s="105" t="s">
        <v>97</v>
      </c>
      <c r="B3" s="106" t="s">
        <v>103</v>
      </c>
      <c r="C3" s="107"/>
    </row>
    <row r="4" spans="1:4" ht="30" customHeight="1" x14ac:dyDescent="0.25">
      <c r="A4" s="105"/>
      <c r="B4" s="47" t="s">
        <v>109</v>
      </c>
      <c r="C4" s="47" t="s">
        <v>104</v>
      </c>
    </row>
    <row r="5" spans="1:4" s="46" customFormat="1" x14ac:dyDescent="0.25">
      <c r="A5" s="109" t="s">
        <v>54</v>
      </c>
      <c r="B5" s="110"/>
      <c r="C5" s="48"/>
    </row>
    <row r="6" spans="1:4" x14ac:dyDescent="0.25">
      <c r="A6" s="55" t="s">
        <v>55</v>
      </c>
      <c r="B6" s="54">
        <f>SUM(B8:B11)</f>
        <v>385509770</v>
      </c>
      <c r="C6" s="54">
        <v>436892372</v>
      </c>
      <c r="D6" s="64"/>
    </row>
    <row r="7" spans="1:4" ht="20.25" customHeight="1" x14ac:dyDescent="0.25">
      <c r="A7" s="55" t="s">
        <v>56</v>
      </c>
      <c r="B7" s="56"/>
      <c r="C7" s="56"/>
      <c r="D7" s="64"/>
    </row>
    <row r="8" spans="1:4" x14ac:dyDescent="0.25">
      <c r="A8" s="55" t="s">
        <v>57</v>
      </c>
      <c r="B8" s="56">
        <v>176467908</v>
      </c>
      <c r="C8" s="56">
        <v>248418782</v>
      </c>
      <c r="D8" s="64"/>
    </row>
    <row r="9" spans="1:4" x14ac:dyDescent="0.25">
      <c r="A9" s="55" t="s">
        <v>58</v>
      </c>
      <c r="B9" s="56">
        <v>1180178</v>
      </c>
      <c r="C9" s="56">
        <v>941738</v>
      </c>
      <c r="D9" s="64"/>
    </row>
    <row r="10" spans="1:4" x14ac:dyDescent="0.25">
      <c r="A10" s="55" t="s">
        <v>59</v>
      </c>
      <c r="B10" s="56">
        <v>206467391</v>
      </c>
      <c r="C10" s="56">
        <v>182808860</v>
      </c>
      <c r="D10" s="64"/>
    </row>
    <row r="11" spans="1:4" x14ac:dyDescent="0.25">
      <c r="A11" s="55" t="s">
        <v>60</v>
      </c>
      <c r="B11" s="56">
        <v>1394293</v>
      </c>
      <c r="C11" s="56">
        <v>4722992</v>
      </c>
      <c r="D11" s="64"/>
    </row>
    <row r="12" spans="1:4" x14ac:dyDescent="0.25">
      <c r="A12" s="55" t="s">
        <v>61</v>
      </c>
      <c r="B12" s="54">
        <f>SUM(B14:B19)</f>
        <v>360807853</v>
      </c>
      <c r="C12" s="54">
        <v>347111925</v>
      </c>
      <c r="D12" s="64"/>
    </row>
    <row r="13" spans="1:4" x14ac:dyDescent="0.25">
      <c r="A13" s="55" t="s">
        <v>56</v>
      </c>
      <c r="B13" s="56"/>
      <c r="C13" s="56"/>
      <c r="D13" s="64"/>
    </row>
    <row r="14" spans="1:4" x14ac:dyDescent="0.25">
      <c r="A14" s="57" t="s">
        <v>62</v>
      </c>
      <c r="B14" s="56">
        <v>101311406</v>
      </c>
      <c r="C14" s="56">
        <v>86982429</v>
      </c>
      <c r="D14" s="64"/>
    </row>
    <row r="15" spans="1:4" x14ac:dyDescent="0.25">
      <c r="A15" s="57" t="s">
        <v>63</v>
      </c>
      <c r="B15" s="56">
        <v>130764002</v>
      </c>
      <c r="C15" s="56">
        <v>132450686</v>
      </c>
      <c r="D15" s="64"/>
    </row>
    <row r="16" spans="1:4" ht="25.15" customHeight="1" x14ac:dyDescent="0.25">
      <c r="A16" s="57" t="s">
        <v>64</v>
      </c>
      <c r="B16" s="56">
        <v>29040883</v>
      </c>
      <c r="C16" s="56">
        <v>29911288</v>
      </c>
      <c r="D16" s="64"/>
    </row>
    <row r="17" spans="1:4" x14ac:dyDescent="0.25">
      <c r="A17" s="57" t="s">
        <v>65</v>
      </c>
      <c r="B17" s="56">
        <v>14410000</v>
      </c>
      <c r="C17" s="56">
        <v>28000000</v>
      </c>
      <c r="D17" s="64"/>
    </row>
    <row r="18" spans="1:4" x14ac:dyDescent="0.25">
      <c r="A18" s="57" t="s">
        <v>66</v>
      </c>
      <c r="B18" s="56">
        <v>42809790</v>
      </c>
      <c r="C18" s="56">
        <v>60345308</v>
      </c>
      <c r="D18" s="64"/>
    </row>
    <row r="19" spans="1:4" x14ac:dyDescent="0.25">
      <c r="A19" s="57" t="s">
        <v>67</v>
      </c>
      <c r="B19" s="56">
        <v>42471772</v>
      </c>
      <c r="C19" s="56">
        <v>9422214</v>
      </c>
      <c r="D19" s="64"/>
    </row>
    <row r="20" spans="1:4" x14ac:dyDescent="0.25">
      <c r="A20" s="88" t="s">
        <v>68</v>
      </c>
      <c r="B20" s="54">
        <f>B6-B12</f>
        <v>24701917</v>
      </c>
      <c r="C20" s="54">
        <f>C6-C12</f>
        <v>89780447</v>
      </c>
      <c r="D20" s="64"/>
    </row>
    <row r="21" spans="1:4" x14ac:dyDescent="0.25">
      <c r="A21" s="89" t="s">
        <v>69</v>
      </c>
      <c r="B21" s="90"/>
      <c r="C21" s="90"/>
      <c r="D21" s="64"/>
    </row>
    <row r="22" spans="1:4" x14ac:dyDescent="0.25">
      <c r="A22" s="55" t="s">
        <v>55</v>
      </c>
      <c r="B22" s="54">
        <f>SUM(B23:B30)</f>
        <v>34208</v>
      </c>
      <c r="C22" s="54">
        <f>SUM(C23:C30)</f>
        <v>0</v>
      </c>
      <c r="D22" s="64"/>
    </row>
    <row r="23" spans="1:4" x14ac:dyDescent="0.25">
      <c r="A23" s="55" t="s">
        <v>56</v>
      </c>
      <c r="B23" s="54"/>
      <c r="C23" s="54"/>
      <c r="D23" s="64"/>
    </row>
    <row r="24" spans="1:4" x14ac:dyDescent="0.25">
      <c r="A24" s="57" t="s">
        <v>70</v>
      </c>
      <c r="B24" s="56">
        <v>34208</v>
      </c>
      <c r="C24" s="56">
        <v>0</v>
      </c>
      <c r="D24" s="64"/>
    </row>
    <row r="25" spans="1:4" x14ac:dyDescent="0.25">
      <c r="A25" s="57" t="s">
        <v>71</v>
      </c>
      <c r="B25" s="56">
        <v>0</v>
      </c>
      <c r="C25" s="56">
        <v>0</v>
      </c>
      <c r="D25" s="64"/>
    </row>
    <row r="26" spans="1:4" x14ac:dyDescent="0.25">
      <c r="A26" s="57" t="s">
        <v>72</v>
      </c>
      <c r="B26" s="56">
        <v>0</v>
      </c>
      <c r="C26" s="56">
        <v>0</v>
      </c>
      <c r="D26" s="64"/>
    </row>
    <row r="27" spans="1:4" ht="15" customHeight="1" x14ac:dyDescent="0.25">
      <c r="A27" s="57" t="s">
        <v>73</v>
      </c>
      <c r="B27" s="56">
        <v>0</v>
      </c>
      <c r="C27" s="56">
        <v>0</v>
      </c>
      <c r="D27" s="64"/>
    </row>
    <row r="28" spans="1:4" ht="15" customHeight="1" x14ac:dyDescent="0.25">
      <c r="A28" s="57" t="s">
        <v>74</v>
      </c>
      <c r="B28" s="56">
        <v>0</v>
      </c>
      <c r="C28" s="56">
        <v>0</v>
      </c>
      <c r="D28" s="64"/>
    </row>
    <row r="29" spans="1:4" ht="15" customHeight="1" x14ac:dyDescent="0.25">
      <c r="A29" s="57" t="s">
        <v>75</v>
      </c>
      <c r="B29" s="56">
        <v>0</v>
      </c>
      <c r="C29" s="56">
        <v>0</v>
      </c>
      <c r="D29" s="64"/>
    </row>
    <row r="30" spans="1:4" ht="14.25" customHeight="1" x14ac:dyDescent="0.25">
      <c r="A30" s="57" t="s">
        <v>60</v>
      </c>
      <c r="B30" s="56">
        <v>0</v>
      </c>
      <c r="C30" s="56">
        <v>0</v>
      </c>
      <c r="D30" s="64"/>
    </row>
    <row r="31" spans="1:4" ht="26.45" customHeight="1" x14ac:dyDescent="0.25">
      <c r="A31" s="55" t="s">
        <v>61</v>
      </c>
      <c r="B31" s="54">
        <f>SUM(B33:B39)</f>
        <v>35260892</v>
      </c>
      <c r="C31" s="54">
        <f>SUM(C33:C39)</f>
        <v>35936949</v>
      </c>
      <c r="D31" s="64"/>
    </row>
    <row r="32" spans="1:4" ht="15" customHeight="1" x14ac:dyDescent="0.25">
      <c r="A32" s="55" t="s">
        <v>56</v>
      </c>
      <c r="B32" s="54"/>
      <c r="C32" s="54"/>
      <c r="D32" s="64"/>
    </row>
    <row r="33" spans="1:4" x14ac:dyDescent="0.25">
      <c r="A33" s="57" t="s">
        <v>76</v>
      </c>
      <c r="B33" s="56">
        <v>35260892</v>
      </c>
      <c r="C33" s="56">
        <v>35936949</v>
      </c>
      <c r="D33" s="64"/>
    </row>
    <row r="34" spans="1:4" x14ac:dyDescent="0.25">
      <c r="A34" s="57" t="s">
        <v>77</v>
      </c>
      <c r="B34" s="56">
        <v>0</v>
      </c>
      <c r="C34" s="56">
        <v>0</v>
      </c>
      <c r="D34" s="64"/>
    </row>
    <row r="35" spans="1:4" x14ac:dyDescent="0.25">
      <c r="A35" s="57" t="s">
        <v>78</v>
      </c>
      <c r="B35" s="56">
        <v>0</v>
      </c>
      <c r="C35" s="56">
        <v>0</v>
      </c>
      <c r="D35" s="64"/>
    </row>
    <row r="36" spans="1:4" x14ac:dyDescent="0.25">
      <c r="A36" s="57" t="s">
        <v>79</v>
      </c>
      <c r="B36" s="56">
        <v>0</v>
      </c>
      <c r="C36" s="56">
        <v>0</v>
      </c>
      <c r="D36" s="64"/>
    </row>
    <row r="37" spans="1:4" x14ac:dyDescent="0.25">
      <c r="A37" s="57" t="s">
        <v>80</v>
      </c>
      <c r="B37" s="56">
        <v>0</v>
      </c>
      <c r="C37" s="56">
        <v>0</v>
      </c>
      <c r="D37" s="64"/>
    </row>
    <row r="38" spans="1:4" x14ac:dyDescent="0.25">
      <c r="A38" s="57" t="s">
        <v>75</v>
      </c>
      <c r="B38" s="56">
        <v>0</v>
      </c>
      <c r="C38" s="56">
        <v>0</v>
      </c>
      <c r="D38" s="64"/>
    </row>
    <row r="39" spans="1:4" x14ac:dyDescent="0.25">
      <c r="A39" s="57" t="s">
        <v>81</v>
      </c>
      <c r="B39" s="56">
        <v>0</v>
      </c>
      <c r="C39" s="56">
        <v>0</v>
      </c>
      <c r="D39" s="64"/>
    </row>
    <row r="40" spans="1:4" x14ac:dyDescent="0.25">
      <c r="A40" s="88" t="s">
        <v>82</v>
      </c>
      <c r="B40" s="54">
        <f>B22-B31</f>
        <v>-35226684</v>
      </c>
      <c r="C40" s="54">
        <f>C22-C31</f>
        <v>-35936949</v>
      </c>
      <c r="D40" s="64"/>
    </row>
    <row r="41" spans="1:4" x14ac:dyDescent="0.25">
      <c r="A41" s="89" t="s">
        <v>83</v>
      </c>
      <c r="B41" s="90"/>
      <c r="C41" s="90"/>
      <c r="D41" s="64"/>
    </row>
    <row r="42" spans="1:4" x14ac:dyDescent="0.25">
      <c r="A42" s="53" t="s">
        <v>55</v>
      </c>
      <c r="B42" s="54">
        <f>SUM(B44:B47)</f>
        <v>817164</v>
      </c>
      <c r="C42" s="54">
        <f>SUM(C44:C47)</f>
        <v>588372</v>
      </c>
      <c r="D42" s="64"/>
    </row>
    <row r="43" spans="1:4" x14ac:dyDescent="0.25">
      <c r="A43" s="55" t="s">
        <v>56</v>
      </c>
      <c r="B43" s="54"/>
      <c r="C43" s="54"/>
      <c r="D43" s="64"/>
    </row>
    <row r="44" spans="1:4" x14ac:dyDescent="0.25">
      <c r="A44" s="57" t="s">
        <v>84</v>
      </c>
      <c r="B44" s="54">
        <v>0</v>
      </c>
      <c r="C44" s="54">
        <v>0</v>
      </c>
      <c r="D44" s="64"/>
    </row>
    <row r="45" spans="1:4" ht="18" customHeight="1" x14ac:dyDescent="0.25">
      <c r="A45" s="57" t="s">
        <v>85</v>
      </c>
      <c r="B45" s="54">
        <v>0</v>
      </c>
      <c r="C45" s="54">
        <v>0</v>
      </c>
      <c r="D45" s="64"/>
    </row>
    <row r="46" spans="1:4" x14ac:dyDescent="0.25">
      <c r="A46" s="57" t="s">
        <v>86</v>
      </c>
      <c r="B46" s="54">
        <v>0</v>
      </c>
      <c r="C46" s="54">
        <v>0</v>
      </c>
      <c r="D46" s="64"/>
    </row>
    <row r="47" spans="1:4" x14ac:dyDescent="0.25">
      <c r="A47" s="57" t="s">
        <v>87</v>
      </c>
      <c r="B47" s="56">
        <v>817164</v>
      </c>
      <c r="C47" s="56">
        <v>588372</v>
      </c>
      <c r="D47" s="64"/>
    </row>
    <row r="48" spans="1:4" x14ac:dyDescent="0.25">
      <c r="A48" s="53" t="s">
        <v>61</v>
      </c>
      <c r="B48" s="54">
        <f>SUM(B50:B52)</f>
        <v>35708503</v>
      </c>
      <c r="C48" s="54">
        <f>SUM(C50:C52)</f>
        <v>250</v>
      </c>
      <c r="D48" s="64"/>
    </row>
    <row r="49" spans="1:4" x14ac:dyDescent="0.25">
      <c r="A49" s="55" t="s">
        <v>56</v>
      </c>
      <c r="B49" s="56">
        <v>0</v>
      </c>
      <c r="C49" s="56">
        <v>0</v>
      </c>
      <c r="D49" s="64"/>
    </row>
    <row r="50" spans="1:4" x14ac:dyDescent="0.25">
      <c r="A50" s="55" t="s">
        <v>88</v>
      </c>
      <c r="B50" s="56">
        <v>0</v>
      </c>
      <c r="C50" s="56">
        <v>0</v>
      </c>
      <c r="D50" s="64"/>
    </row>
    <row r="51" spans="1:4" x14ac:dyDescent="0.25">
      <c r="A51" s="55" t="s">
        <v>89</v>
      </c>
      <c r="B51" s="56">
        <v>35708503</v>
      </c>
      <c r="C51" s="56">
        <v>250</v>
      </c>
      <c r="D51" s="64"/>
    </row>
    <row r="52" spans="1:4" x14ac:dyDescent="0.25">
      <c r="A52" s="55" t="s">
        <v>90</v>
      </c>
      <c r="B52" s="56">
        <v>0</v>
      </c>
      <c r="C52" s="56">
        <v>0</v>
      </c>
      <c r="D52" s="64"/>
    </row>
    <row r="53" spans="1:4" x14ac:dyDescent="0.25">
      <c r="A53" s="58" t="s">
        <v>91</v>
      </c>
      <c r="B53" s="54">
        <f>B42-B48</f>
        <v>-34891339</v>
      </c>
      <c r="C53" s="54">
        <f>C42-C48</f>
        <v>588122</v>
      </c>
      <c r="D53" s="64"/>
    </row>
    <row r="54" spans="1:4" ht="31.5" x14ac:dyDescent="0.25">
      <c r="A54" s="59" t="s">
        <v>92</v>
      </c>
      <c r="B54" s="54">
        <f>B20+B40+B53</f>
        <v>-45416106</v>
      </c>
      <c r="C54" s="54">
        <f>C20+C40+C53</f>
        <v>54431620</v>
      </c>
      <c r="D54" s="64"/>
    </row>
    <row r="55" spans="1:4" x14ac:dyDescent="0.25">
      <c r="A55" s="53" t="s">
        <v>93</v>
      </c>
      <c r="B55" s="54">
        <v>82368808</v>
      </c>
      <c r="C55" s="54">
        <v>14672341</v>
      </c>
      <c r="D55" s="64"/>
    </row>
    <row r="56" spans="1:4" x14ac:dyDescent="0.25">
      <c r="A56" s="53" t="s">
        <v>94</v>
      </c>
      <c r="B56" s="54">
        <f>B54+B55</f>
        <v>36952702</v>
      </c>
      <c r="C56" s="54">
        <f>C54+C55</f>
        <v>69103961</v>
      </c>
      <c r="D56" s="64"/>
    </row>
    <row r="57" spans="1:4" x14ac:dyDescent="0.25">
      <c r="A57" s="60"/>
      <c r="B57" s="61"/>
    </row>
    <row r="58" spans="1:4" x14ac:dyDescent="0.25">
      <c r="A58" s="60"/>
      <c r="B58" s="62"/>
    </row>
    <row r="59" spans="1:4" x14ac:dyDescent="0.25">
      <c r="A59" s="71"/>
      <c r="B59" s="71"/>
      <c r="C59" s="71"/>
      <c r="D59" s="72"/>
    </row>
    <row r="60" spans="1:4" x14ac:dyDescent="0.25">
      <c r="A60" s="73"/>
      <c r="B60" s="74"/>
      <c r="C60" s="73"/>
      <c r="D60" s="72"/>
    </row>
    <row r="61" spans="1:4" x14ac:dyDescent="0.25">
      <c r="A61" s="71"/>
      <c r="B61" s="71"/>
      <c r="C61" s="71"/>
      <c r="D61" s="72"/>
    </row>
    <row r="62" spans="1:4" x14ac:dyDescent="0.25">
      <c r="A62" s="73"/>
      <c r="B62" s="74"/>
      <c r="C62" s="73"/>
      <c r="D62" s="72"/>
    </row>
    <row r="63" spans="1:4" x14ac:dyDescent="0.25">
      <c r="A63" s="71"/>
      <c r="B63" s="71"/>
      <c r="C63" s="71"/>
      <c r="D63" s="72"/>
    </row>
    <row r="64" spans="1:4" x14ac:dyDescent="0.25">
      <c r="A64" s="52"/>
      <c r="B64" s="61"/>
    </row>
    <row r="65" spans="1:3" x14ac:dyDescent="0.25">
      <c r="A65" s="60"/>
      <c r="B65" s="61"/>
    </row>
    <row r="66" spans="1:3" x14ac:dyDescent="0.25">
      <c r="A66" s="103"/>
      <c r="B66" s="104"/>
      <c r="C66" s="104"/>
    </row>
    <row r="67" spans="1:3" x14ac:dyDescent="0.25">
      <c r="A67" s="49"/>
    </row>
    <row r="68" spans="1:3" x14ac:dyDescent="0.25">
      <c r="A68" s="50"/>
    </row>
    <row r="69" spans="1:3" x14ac:dyDescent="0.25">
      <c r="A69" s="51"/>
    </row>
  </sheetData>
  <mergeCells count="6">
    <mergeCell ref="A66:C66"/>
    <mergeCell ref="A1:B1"/>
    <mergeCell ref="A3:A4"/>
    <mergeCell ref="B3:C3"/>
    <mergeCell ref="A2:C2"/>
    <mergeCell ref="A5:B5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C29" sqref="C29"/>
    </sheetView>
  </sheetViews>
  <sheetFormatPr defaultRowHeight="15" x14ac:dyDescent="0.25"/>
  <cols>
    <col min="1" max="1" width="43" customWidth="1"/>
    <col min="2" max="2" width="18.7109375" customWidth="1"/>
    <col min="3" max="3" width="22.140625" customWidth="1"/>
    <col min="4" max="4" width="20.5703125" customWidth="1"/>
    <col min="5" max="6" width="14.140625" bestFit="1" customWidth="1"/>
  </cols>
  <sheetData>
    <row r="1" spans="1:6" ht="15.75" x14ac:dyDescent="0.25">
      <c r="A1" s="100" t="s">
        <v>96</v>
      </c>
      <c r="B1" s="101"/>
    </row>
    <row r="2" spans="1:6" ht="32.450000000000003" customHeight="1" x14ac:dyDescent="0.25">
      <c r="A2" s="102" t="s">
        <v>111</v>
      </c>
      <c r="B2" s="102"/>
      <c r="C2" s="102"/>
      <c r="D2" s="102"/>
    </row>
    <row r="4" spans="1:6" x14ac:dyDescent="0.25">
      <c r="A4" s="111" t="s">
        <v>0</v>
      </c>
      <c r="B4" s="113" t="s">
        <v>98</v>
      </c>
      <c r="C4" s="113" t="s">
        <v>15</v>
      </c>
      <c r="D4" s="111" t="s">
        <v>37</v>
      </c>
    </row>
    <row r="5" spans="1:6" x14ac:dyDescent="0.25">
      <c r="A5" s="112"/>
      <c r="B5" s="113"/>
      <c r="C5" s="113"/>
      <c r="D5" s="111"/>
    </row>
    <row r="6" spans="1:6" x14ac:dyDescent="0.25">
      <c r="A6" s="10" t="s">
        <v>100</v>
      </c>
      <c r="B6" s="14">
        <v>107958384</v>
      </c>
      <c r="C6" s="14">
        <v>188767046</v>
      </c>
      <c r="D6" s="14">
        <f>B6+C6</f>
        <v>296725430</v>
      </c>
    </row>
    <row r="7" spans="1:6" x14ac:dyDescent="0.25">
      <c r="A7" s="9" t="s">
        <v>48</v>
      </c>
      <c r="B7" s="16">
        <v>0</v>
      </c>
      <c r="C7" s="15">
        <v>73473533</v>
      </c>
      <c r="D7" s="15">
        <f>C7</f>
        <v>73473533</v>
      </c>
    </row>
    <row r="8" spans="1:6" x14ac:dyDescent="0.25">
      <c r="A8" s="9" t="s">
        <v>53</v>
      </c>
      <c r="B8" s="16"/>
      <c r="C8" s="15">
        <v>315569</v>
      </c>
      <c r="D8" s="15">
        <f>C8</f>
        <v>315569</v>
      </c>
    </row>
    <row r="9" spans="1:6" x14ac:dyDescent="0.25">
      <c r="A9" s="9" t="s">
        <v>36</v>
      </c>
      <c r="B9" s="16">
        <v>0</v>
      </c>
      <c r="C9" s="16">
        <f>SUM(C7:C8)</f>
        <v>73789102</v>
      </c>
      <c r="D9" s="15">
        <f>C9</f>
        <v>73789102</v>
      </c>
    </row>
    <row r="10" spans="1:6" x14ac:dyDescent="0.25">
      <c r="A10" s="9" t="s">
        <v>32</v>
      </c>
      <c r="B10" s="16"/>
      <c r="C10" s="16">
        <v>-36387964</v>
      </c>
      <c r="D10" s="15">
        <f>C10</f>
        <v>-36387964</v>
      </c>
    </row>
    <row r="11" spans="1:6" x14ac:dyDescent="0.25">
      <c r="A11" s="10" t="s">
        <v>114</v>
      </c>
      <c r="B11" s="14">
        <v>107958384</v>
      </c>
      <c r="C11" s="14">
        <f>C6+C9+C10</f>
        <v>226168184</v>
      </c>
      <c r="D11" s="14">
        <f>D6+D9+D10</f>
        <v>334126568</v>
      </c>
      <c r="F11" s="18"/>
    </row>
    <row r="12" spans="1:6" ht="33" customHeight="1" x14ac:dyDescent="0.25">
      <c r="A12" s="10" t="s">
        <v>112</v>
      </c>
      <c r="B12" s="14">
        <v>107958384</v>
      </c>
      <c r="C12" s="14">
        <f>C11</f>
        <v>226168184</v>
      </c>
      <c r="D12" s="14">
        <f>B12+C12</f>
        <v>334126568</v>
      </c>
      <c r="E12" s="18"/>
    </row>
    <row r="13" spans="1:6" x14ac:dyDescent="0.25">
      <c r="A13" s="9" t="s">
        <v>48</v>
      </c>
      <c r="B13" s="16">
        <v>0</v>
      </c>
      <c r="C13" s="15">
        <v>75298432</v>
      </c>
      <c r="D13" s="14">
        <f>C13</f>
        <v>75298432</v>
      </c>
      <c r="E13" s="18"/>
    </row>
    <row r="14" spans="1:6" x14ac:dyDescent="0.25">
      <c r="A14" s="9" t="s">
        <v>52</v>
      </c>
      <c r="B14" s="16"/>
      <c r="C14" s="15">
        <v>1397840</v>
      </c>
      <c r="D14" s="14">
        <f>C14</f>
        <v>1397840</v>
      </c>
      <c r="E14" s="18"/>
    </row>
    <row r="15" spans="1:6" x14ac:dyDescent="0.25">
      <c r="A15" s="9" t="s">
        <v>36</v>
      </c>
      <c r="B15" s="16">
        <v>0</v>
      </c>
      <c r="C15" s="15">
        <f>SUM(C13:C14)</f>
        <v>76696272</v>
      </c>
      <c r="D15" s="14">
        <f>SUM(D13:D14)</f>
        <v>76696272</v>
      </c>
      <c r="E15" s="18"/>
    </row>
    <row r="16" spans="1:6" x14ac:dyDescent="0.25">
      <c r="A16" s="9" t="s">
        <v>32</v>
      </c>
      <c r="B16" s="16"/>
      <c r="C16" s="15">
        <v>-41944210</v>
      </c>
      <c r="D16" s="14">
        <f>SUM(C16)</f>
        <v>-41944210</v>
      </c>
      <c r="E16" s="18"/>
    </row>
    <row r="17" spans="1:6" x14ac:dyDescent="0.25">
      <c r="A17" s="13" t="s">
        <v>113</v>
      </c>
      <c r="B17" s="12">
        <v>107958384</v>
      </c>
      <c r="C17" s="11">
        <f>C12+C15+C16</f>
        <v>260920246</v>
      </c>
      <c r="D17" s="11">
        <f>D12+D15+D16</f>
        <v>368878630</v>
      </c>
      <c r="E17" s="18"/>
      <c r="F17" s="18"/>
    </row>
    <row r="19" spans="1:6" x14ac:dyDescent="0.25">
      <c r="A19" s="75"/>
      <c r="B19" s="75"/>
      <c r="C19" s="75"/>
      <c r="D19" s="18"/>
    </row>
    <row r="20" spans="1:6" s="45" customFormat="1" ht="15.75" x14ac:dyDescent="0.2">
      <c r="A20" s="76"/>
      <c r="B20" s="76"/>
      <c r="C20" s="76"/>
      <c r="D20" s="23"/>
    </row>
    <row r="21" spans="1:6" s="45" customFormat="1" ht="15.75" x14ac:dyDescent="0.2">
      <c r="A21" s="10"/>
      <c r="B21" s="77"/>
      <c r="C21" s="10"/>
      <c r="D21" s="23"/>
    </row>
    <row r="22" spans="1:6" s="45" customFormat="1" ht="15.75" x14ac:dyDescent="0.2">
      <c r="A22" s="76"/>
      <c r="B22" s="76"/>
      <c r="C22" s="76"/>
      <c r="D22" s="23"/>
    </row>
    <row r="23" spans="1:6" s="45" customFormat="1" ht="15.75" x14ac:dyDescent="0.2">
      <c r="A23" s="10"/>
      <c r="B23" s="77"/>
      <c r="C23" s="10"/>
      <c r="D23" s="23"/>
    </row>
    <row r="24" spans="1:6" s="45" customFormat="1" ht="15.75" x14ac:dyDescent="0.2">
      <c r="A24" s="76"/>
      <c r="B24" s="76"/>
      <c r="C24" s="76"/>
      <c r="D24" s="23"/>
    </row>
    <row r="25" spans="1:6" s="45" customFormat="1" ht="15.75" x14ac:dyDescent="0.25">
      <c r="A25" s="78"/>
      <c r="B25" s="79"/>
      <c r="C25" s="80"/>
    </row>
    <row r="26" spans="1:6" s="45" customFormat="1" ht="15.75" x14ac:dyDescent="0.25">
      <c r="A26" s="81"/>
      <c r="B26" s="79"/>
      <c r="C26" s="80"/>
    </row>
    <row r="27" spans="1:6" s="70" customFormat="1" ht="12.75" x14ac:dyDescent="0.25">
      <c r="A27" s="103"/>
      <c r="B27" s="104"/>
      <c r="C27" s="104"/>
    </row>
    <row r="28" spans="1:6" s="45" customFormat="1" ht="15.75" x14ac:dyDescent="0.25">
      <c r="A28" s="82"/>
      <c r="B28" s="83"/>
      <c r="C28" s="80"/>
    </row>
    <row r="29" spans="1:6" x14ac:dyDescent="0.25">
      <c r="A29" s="75"/>
      <c r="B29" s="75"/>
      <c r="C29" s="75"/>
    </row>
  </sheetData>
  <mergeCells count="7">
    <mergeCell ref="A27:C27"/>
    <mergeCell ref="A2:D2"/>
    <mergeCell ref="A1:B1"/>
    <mergeCell ref="A4:A5"/>
    <mergeCell ref="B4:B5"/>
    <mergeCell ref="C4:C5"/>
    <mergeCell ref="D4:D5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Ф-3</vt:lpstr>
      <vt:lpstr>Ф-4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2025-08-20T04:37:53Z</dcterms:modified>
</cp:coreProperties>
</file>