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lara.narzhanova\Desktop\KASE\ОТЧЕТ ЗА6 МЕС 2025\"/>
    </mc:Choice>
  </mc:AlternateContent>
  <xr:revisionPtr revIDLastSave="0" documentId="13_ncr:1_{214FF2B8-84FC-496A-9B61-742D78D00B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Бух.баланс" sheetId="1" r:id="rId1"/>
    <sheet name="ОСД" sheetId="13" r:id="rId2"/>
    <sheet name="ОДДС" sheetId="4" r:id="rId3"/>
    <sheet name="ОИК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G28" i="4" l="1"/>
  <c r="G24" i="4"/>
  <c r="G20" i="4"/>
  <c r="F27" i="4"/>
  <c r="F20" i="4"/>
  <c r="F24" i="4"/>
  <c r="F15" i="4"/>
  <c r="F26" i="4" l="1"/>
  <c r="F28" i="4" s="1"/>
  <c r="D23" i="13" l="1"/>
  <c r="E20" i="13"/>
  <c r="E23" i="13" s="1"/>
  <c r="E10" i="13"/>
  <c r="D10" i="13"/>
  <c r="E40" i="1"/>
  <c r="E41" i="1" s="1"/>
  <c r="D40" i="1"/>
  <c r="D41" i="1" s="1"/>
  <c r="D44" i="1" s="1"/>
  <c r="E16" i="1"/>
  <c r="D16" i="1"/>
  <c r="D25" i="1" s="1"/>
  <c r="E44" i="1" l="1"/>
  <c r="D35" i="1" l="1"/>
  <c r="D45" i="1" s="1"/>
  <c r="D46" i="1" s="1"/>
  <c r="F18" i="14"/>
  <c r="D17" i="14"/>
  <c r="E24" i="1" l="1"/>
  <c r="E25" i="1" s="1"/>
  <c r="E35" i="1" l="1"/>
  <c r="E45" i="1" l="1"/>
  <c r="E46" i="1" s="1"/>
</calcChain>
</file>

<file path=xl/sharedStrings.xml><?xml version="1.0" encoding="utf-8"?>
<sst xmlns="http://schemas.openxmlformats.org/spreadsheetml/2006/main" count="153" uniqueCount="108">
  <si>
    <t>Активы</t>
  </si>
  <si>
    <t>Денежные средства и их эквиваленты</t>
  </si>
  <si>
    <t>Краткосрочная торговая и прочая дебиторская задолженность</t>
  </si>
  <si>
    <t>Текущий подоходный налог</t>
  </si>
  <si>
    <t>Запасы</t>
  </si>
  <si>
    <t>Прочие краткосрочные активы</t>
  </si>
  <si>
    <t>Долгосрочные финансовые активы, оцениваемые по амортизированной стоимости</t>
  </si>
  <si>
    <t>Долгосрочные производные финансовые инструменты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</si>
  <si>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</si>
  <si>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</si>
  <si>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Основные средства</t>
  </si>
  <si>
    <t>Нематериальные активы</t>
  </si>
  <si>
    <t>Прочие долгосрочные активы</t>
  </si>
  <si>
    <t>Краткосрочные финансовые обязательства, оцениваемые по амортизированной стоимости</t>
  </si>
  <si>
    <t>Краткосрочная торговая и прочая кредиторская задолженность</t>
  </si>
  <si>
    <t>Краткосрочные  оценочные обязательства</t>
  </si>
  <si>
    <t>Прочие краткосрочные обязательства</t>
  </si>
  <si>
    <t>Отложенные налоговые обязательства</t>
  </si>
  <si>
    <t>Руководитель</t>
  </si>
  <si>
    <t>Новичкова В. В.</t>
  </si>
  <si>
    <t>(фамилия, имя, отчество (при его наличии))</t>
  </si>
  <si>
    <t>(подпись)</t>
  </si>
  <si>
    <t>Главный бухгалтер</t>
  </si>
  <si>
    <t>Хасиетова Г.М.</t>
  </si>
  <si>
    <t>Место печати</t>
  </si>
  <si>
    <t>(при наличии)</t>
  </si>
  <si>
    <t>Итого капитал</t>
  </si>
  <si>
    <t>Прочие расходы</t>
  </si>
  <si>
    <t>Прочие доходы</t>
  </si>
  <si>
    <t xml:space="preserve">КАПИТАЛ И ОБЯЗАТЕЛЬСТВА </t>
  </si>
  <si>
    <t>ОТЧЕТ О ФИНАНСОВОМ  ПОЛОЖЕНИИ</t>
  </si>
  <si>
    <t>ОТЧЕТ О ДВИЖЕНИИ ДЕНЕЖНЫХ  СРЕДСТВ</t>
  </si>
  <si>
    <t>Движение денежных средств от операционной деятельности</t>
  </si>
  <si>
    <t xml:space="preserve">Чистый отток денежных средств от инвестиционной деятельности </t>
  </si>
  <si>
    <t>Движение денежных средств от финансовой деятельности</t>
  </si>
  <si>
    <t>В тысячах тенге</t>
  </si>
  <si>
    <t xml:space="preserve"> Чистые денежные потоки полученные, от финансовой деятельности </t>
  </si>
  <si>
    <t xml:space="preserve"> Влияние изменений валютных курсов на денежные средства  и их эквиваленты</t>
  </si>
  <si>
    <t>Чистое  увеличение /уменьшение денежных средств и их эквивалентах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</si>
  <si>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</si>
  <si>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</si>
  <si>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 xml:space="preserve">Чистые денежные потоки, полученные от операционной деятельности </t>
  </si>
  <si>
    <t xml:space="preserve"> прочие выплаты</t>
  </si>
  <si>
    <t xml:space="preserve">  подоходный налог и другие платежи в бюджет</t>
  </si>
  <si>
    <t xml:space="preserve"> выплата вознаграждения</t>
  </si>
  <si>
    <t xml:space="preserve"> выплаты по оплате труда</t>
  </si>
  <si>
    <t xml:space="preserve"> платежи поставщикам за товары и услуги</t>
  </si>
  <si>
    <t xml:space="preserve"> прочие поступления</t>
  </si>
  <si>
    <t xml:space="preserve"> реализация товаров и услуг</t>
  </si>
  <si>
    <t xml:space="preserve"> предоставление займов</t>
  </si>
  <si>
    <t xml:space="preserve">выпуск облигаций </t>
  </si>
  <si>
    <t>Примечание</t>
  </si>
  <si>
    <t>Долгосрочные активы</t>
  </si>
  <si>
    <t>Краткосрочные активы</t>
  </si>
  <si>
    <t>ИТОГО АКТИВЫ</t>
  </si>
  <si>
    <t xml:space="preserve"> Капитал</t>
  </si>
  <si>
    <t>Уставный капитал</t>
  </si>
  <si>
    <t>Накопленный (убыток)</t>
  </si>
  <si>
    <t>Долгосрочные обязательства</t>
  </si>
  <si>
    <t>Текущие обязательства</t>
  </si>
  <si>
    <t xml:space="preserve">ИТОГО КАПИТАЛ И ОБЯЗАТЕЛЬСТВА </t>
  </si>
  <si>
    <t>Итого обязательства</t>
  </si>
  <si>
    <t>TOO "Freedom Mobile"</t>
  </si>
  <si>
    <t>(фамилия, имя, отчество (при его наличии)</t>
  </si>
  <si>
    <t>Валовый доход</t>
  </si>
  <si>
    <t>Общие административные расходы</t>
  </si>
  <si>
    <t xml:space="preserve">Расходы по реализации </t>
  </si>
  <si>
    <t>Доходы по финансирванию</t>
  </si>
  <si>
    <t>Расходы по финансированию</t>
  </si>
  <si>
    <t>(Убыток) / прибыль до налогооблажения</t>
  </si>
  <si>
    <t>Экономия / (расходы) по налогу на прибыль</t>
  </si>
  <si>
    <t>(Убыток) / прибыль за отчетный период</t>
  </si>
  <si>
    <t>Прочий совокупный доход</t>
  </si>
  <si>
    <t>Итого совокупный (убыток) / доход за отчетныйи период, за вычетом налога на прибыль</t>
  </si>
  <si>
    <t>ОТЧЕТ ОБ ИЗМЕНЕНИЯХ В КАПИТАЛЕ</t>
  </si>
  <si>
    <t>Накопленный убыток</t>
  </si>
  <si>
    <t>Итого</t>
  </si>
  <si>
    <t xml:space="preserve">На 1 января 2024 года </t>
  </si>
  <si>
    <t xml:space="preserve">Дивиденды  выплате </t>
  </si>
  <si>
    <t xml:space="preserve">На 1 января 2025 года </t>
  </si>
  <si>
    <t>Чистая прибыль за год</t>
  </si>
  <si>
    <t>Дивиденды к выплате</t>
  </si>
  <si>
    <t>Убыток за период</t>
  </si>
  <si>
    <t xml:space="preserve">Итого совокупный убыток за период </t>
  </si>
  <si>
    <t>Движение денежных средств от инвестиционной  деятельности</t>
  </si>
  <si>
    <t>приобретение основных средств</t>
  </si>
  <si>
    <t>(12 458 090)</t>
  </si>
  <si>
    <t>(23 719 278)</t>
  </si>
  <si>
    <t>Итого совокупный убыток за год</t>
  </si>
  <si>
    <t>31 декабря 2024 года</t>
  </si>
  <si>
    <t>Обязательства по налогам</t>
  </si>
  <si>
    <t xml:space="preserve">Операционная прибыль / убыток </t>
  </si>
  <si>
    <t>ОТЧЕТ О СОВОКУПНОМ УБЫТКЕ</t>
  </si>
  <si>
    <t>(11 366 950)</t>
  </si>
  <si>
    <t>(22 628 138)</t>
  </si>
  <si>
    <t>Вознаграждения работникам</t>
  </si>
  <si>
    <t xml:space="preserve">   прочие выбытия</t>
  </si>
  <si>
    <t>Доход от реализации продукции и оказания услуг</t>
  </si>
  <si>
    <t>Себестоимость реализованной проукции и оказанных услуг</t>
  </si>
  <si>
    <t>Обязательства по другим обязательным и добровольным платежам</t>
  </si>
  <si>
    <t>30 июня 2025 года</t>
  </si>
  <si>
    <t>За 6 месяцев, закончившиеся 30 июня 2025 года</t>
  </si>
  <si>
    <t>За 6 месяцев, закончившиеся 30 июня 2024 года</t>
  </si>
  <si>
    <t>Авансы выданные</t>
  </si>
  <si>
    <t>за 6 месяцев , закончившиеся 30 июня 2025 года</t>
  </si>
  <si>
    <t>На 30 июня 2024года</t>
  </si>
  <si>
    <t>На 30 июня 2025 года</t>
  </si>
  <si>
    <t>по состоянию 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</si>
</sst>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#,##0,"/>
    <numFmt numFmtId="165" formatCode="[=-23720278070.99]&quot;(23 720 278)&quot;;General"/>
    <numFmt numFmtId="166" formatCode="[=-23020333406]&quot;(23 020 333)&quot;;General"/>
    <numFmt numFmtId="167" formatCode="[=-22629138070.99]&quot;(22 629 138)&quot;;General"/>
    <numFmt numFmtId="168" formatCode="[=-800000000]&quot;(800 000)&quot;;General"/>
    <numFmt numFmtId="169" formatCode="[=-18104685606.47]&quot;(18 104 686)&quot;;General"/>
    <numFmt numFmtId="170" formatCode="[=-2178449269.43]&quot;(2 178 449)&quot;;General"/>
    <numFmt numFmtId="171" formatCode="_-* #,##0\ _₽_-;\-* #,##0\ _₽_-;_-* &quot;-&quot;\ _₽_-;_-@_-"/>
    <numFmt numFmtId="172" formatCode="[=-394054311.81]&quot;(394 054)&quot;;General"/>
    <numFmt numFmtId="173" formatCode="[=-23719278070.99]&quot;(23 719 278)&quot;;General"/>
    <numFmt numFmtId="174" formatCode="0,"/>
    <numFmt numFmtId="175" formatCode="[=-25362051680.26]&quot;(25 362 052)&quot;;General"/>
    <numFmt numFmtId="176" formatCode="[=-24270911680.26]&quot;(24 270 912)&quot;;General"/>
    <numFmt numFmtId="177" formatCode="[=-22628138070.99]&quot;(22 628 138)&quot;;General"/>
    <numFmt numFmtId="178" formatCode="[=-675474034.01]&quot;(675 474)&quot;;General"/>
    <numFmt numFmtId="179" formatCode="[=-26393446.91]&quot;(26 393)&quot;;General"/>
    <numFmt numFmtId="180" formatCode="[=-1115397564.42]&quot;(1 115 398)&quot;;General"/>
    <numFmt numFmtId="181" formatCode="[=-4109616321.26]&quot;(4 109 616)&quot;;General"/>
    <numFmt numFmtId="182" formatCode="[=-1642773609.27]&quot;(1 642 774)&quot;;General"/>
    <numFmt numFmtId="183" formatCode="[=-4811691349.83]&quot;(4 811 692)&quot;;General"/>
    <numFmt numFmtId="184" formatCode="[=-4817691349.83]&quot;(4 817 692)&quot;;General"/>
    <numFmt numFmtId="185" formatCode="[=-4815575038.68]&quot;(4 815 575)&quot;;General"/>
    <numFmt numFmtId="186" formatCode="[=-165841629.29]&quot;(165 842)&quot;;General"/>
    <numFmt numFmtId="187" formatCode="[=-2411563933.72]&quot;(2 411 564)&quot;;General"/>
    <numFmt numFmtId="188" formatCode="[=-4817553349.83]&quot;(4 817 554)&quot;;General"/>
    <numFmt numFmtId="189" formatCode="[=-17275643686.86]&quot;(17 275 644)&quot;;General"/>
    <numFmt numFmtId="190" formatCode="[=-16184503686.86]&quot;(16 184 504)&quot;;General"/>
  </numFmts>
  <fonts count="23" x14ac:knownFonts="1">
    <font>
      <sz val="8"/>
      <name val="Arial"/>
    </font>
    <font>
      <sz val="8"/>
      <name val="Arial"/>
      <family val="2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name val="Arial"/>
      <family val="2"/>
      <charset val="204"/>
    </font>
    <font>
      <i/>
      <sz val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0" fillId="0" borderId="2" xfId="0" applyBorder="1"/>
    <xf numFmtId="0" fontId="5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13" fillId="0" borderId="0" xfId="2" applyFont="1" applyAlignment="1">
      <alignment horizontal="left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top"/>
    </xf>
    <xf numFmtId="0" fontId="10" fillId="0" borderId="6" xfId="1" applyFont="1" applyBorder="1" applyAlignment="1">
      <alignment vertical="center" wrapText="1"/>
    </xf>
    <xf numFmtId="0" fontId="4" fillId="0" borderId="6" xfId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5" xfId="1" applyFont="1" applyBorder="1" applyAlignment="1">
      <alignment vertical="center" wrapText="1"/>
    </xf>
    <xf numFmtId="0" fontId="4" fillId="0" borderId="5" xfId="1" applyFont="1" applyBorder="1" applyAlignment="1">
      <alignment vertical="center"/>
    </xf>
    <xf numFmtId="168" fontId="3" fillId="0" borderId="5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vertical="top" wrapText="1"/>
    </xf>
    <xf numFmtId="0" fontId="12" fillId="0" borderId="6" xfId="1" applyFont="1" applyBorder="1" applyAlignment="1">
      <alignment vertical="center"/>
    </xf>
    <xf numFmtId="0" fontId="10" fillId="0" borderId="6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11" fillId="0" borderId="0" xfId="1" applyFont="1" applyAlignment="1">
      <alignment horizontal="left" wrapText="1" indent="1"/>
    </xf>
    <xf numFmtId="164" fontId="3" fillId="0" borderId="5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49" fontId="11" fillId="0" borderId="0" xfId="1" applyNumberFormat="1" applyFont="1" applyAlignment="1">
      <alignment vertical="top" wrapText="1"/>
    </xf>
    <xf numFmtId="0" fontId="11" fillId="0" borderId="6" xfId="1" applyFont="1" applyBorder="1" applyAlignment="1">
      <alignment vertical="top"/>
    </xf>
    <xf numFmtId="0" fontId="10" fillId="0" borderId="5" xfId="1" applyFont="1" applyBorder="1" applyAlignment="1">
      <alignment vertical="top"/>
    </xf>
    <xf numFmtId="0" fontId="11" fillId="0" borderId="0" xfId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64" fontId="10" fillId="0" borderId="0" xfId="0" applyNumberFormat="1" applyFont="1" applyAlignment="1">
      <alignment horizontal="right" vertical="center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1" xfId="0" applyFont="1" applyBorder="1" applyAlignment="1">
      <alignment wrapText="1"/>
    </xf>
    <xf numFmtId="0" fontId="17" fillId="0" borderId="0" xfId="0" applyFont="1" applyAlignment="1">
      <alignment vertical="top" wrapText="1"/>
    </xf>
    <xf numFmtId="0" fontId="10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right" vertical="center"/>
    </xf>
    <xf numFmtId="0" fontId="10" fillId="0" borderId="6" xfId="1" applyFont="1" applyBorder="1" applyAlignment="1">
      <alignment horizontal="right" wrapText="1"/>
    </xf>
    <xf numFmtId="0" fontId="10" fillId="0" borderId="6" xfId="1" applyFont="1" applyBorder="1" applyAlignment="1">
      <alignment horizontal="center" wrapText="1"/>
    </xf>
    <xf numFmtId="165" fontId="7" fillId="0" borderId="0" xfId="1" applyNumberFormat="1" applyFont="1" applyAlignment="1">
      <alignment vertical="center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 wrapText="1"/>
    </xf>
    <xf numFmtId="3" fontId="15" fillId="0" borderId="0" xfId="0" applyNumberFormat="1" applyFont="1" applyAlignment="1">
      <alignment horizontal="right" wrapText="1"/>
    </xf>
    <xf numFmtId="171" fontId="18" fillId="0" borderId="0" xfId="0" applyNumberFormat="1" applyFo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164" fontId="7" fillId="0" borderId="0" xfId="1" applyNumberFormat="1" applyFont="1" applyAlignment="1">
      <alignment vertical="center"/>
    </xf>
    <xf numFmtId="171" fontId="16" fillId="0" borderId="0" xfId="0" applyNumberFormat="1" applyFont="1" applyAlignment="1">
      <alignment horizontal="right" wrapText="1"/>
    </xf>
    <xf numFmtId="171" fontId="14" fillId="0" borderId="0" xfId="0" applyNumberFormat="1" applyFont="1" applyAlignment="1">
      <alignment horizontal="right" wrapText="1"/>
    </xf>
    <xf numFmtId="164" fontId="10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2" fontId="0" fillId="0" borderId="0" xfId="0" applyNumberFormat="1" applyAlignment="1">
      <alignment horizontal="left"/>
    </xf>
    <xf numFmtId="164" fontId="1" fillId="0" borderId="0" xfId="1" applyNumberForma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164" fontId="10" fillId="0" borderId="5" xfId="5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71" fontId="15" fillId="0" borderId="0" xfId="0" applyNumberFormat="1" applyFont="1" applyAlignment="1">
      <alignment horizontal="right" wrapText="1"/>
    </xf>
    <xf numFmtId="0" fontId="10" fillId="0" borderId="5" xfId="0" applyFont="1" applyBorder="1" applyAlignment="1">
      <alignment horizontal="center" vertical="center"/>
    </xf>
    <xf numFmtId="171" fontId="14" fillId="0" borderId="5" xfId="0" applyNumberFormat="1" applyFont="1" applyBorder="1" applyAlignment="1">
      <alignment horizontal="right" wrapText="1"/>
    </xf>
    <xf numFmtId="0" fontId="10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172" fontId="3" fillId="0" borderId="6" xfId="6" applyNumberFormat="1" applyFont="1" applyBorder="1" applyAlignment="1">
      <alignment horizontal="right" vertical="center"/>
    </xf>
    <xf numFmtId="170" fontId="3" fillId="0" borderId="6" xfId="0" applyNumberFormat="1" applyFont="1" applyBorder="1" applyAlignment="1">
      <alignment horizontal="right" vertical="center" wrapText="1"/>
    </xf>
    <xf numFmtId="0" fontId="3" fillId="0" borderId="6" xfId="1" applyFont="1" applyBorder="1" applyAlignment="1">
      <alignment vertical="center"/>
    </xf>
    <xf numFmtId="0" fontId="11" fillId="0" borderId="6" xfId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169" fontId="6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1" applyFont="1" applyAlignment="1">
      <alignment wrapText="1"/>
    </xf>
    <xf numFmtId="0" fontId="3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left"/>
    </xf>
    <xf numFmtId="180" fontId="10" fillId="0" borderId="6" xfId="0" applyNumberFormat="1" applyFont="1" applyBorder="1" applyAlignment="1">
      <alignment horizontal="right" vertical="center"/>
    </xf>
    <xf numFmtId="181" fontId="10" fillId="0" borderId="6" xfId="0" applyNumberFormat="1" applyFont="1" applyBorder="1" applyAlignment="1">
      <alignment horizontal="right" vertical="center"/>
    </xf>
    <xf numFmtId="182" fontId="10" fillId="0" borderId="6" xfId="0" applyNumberFormat="1" applyFont="1" applyBorder="1" applyAlignment="1">
      <alignment horizontal="right" vertical="center"/>
    </xf>
    <xf numFmtId="184" fontId="3" fillId="0" borderId="6" xfId="6" applyNumberFormat="1" applyFont="1" applyBorder="1" applyAlignment="1">
      <alignment horizontal="right" vertical="center"/>
    </xf>
    <xf numFmtId="183" fontId="10" fillId="0" borderId="6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174" fontId="21" fillId="0" borderId="2" xfId="0" applyNumberFormat="1" applyFont="1" applyBorder="1" applyAlignment="1">
      <alignment horizontal="right" vertical="center"/>
    </xf>
    <xf numFmtId="175" fontId="21" fillId="0" borderId="6" xfId="0" applyNumberFormat="1" applyFont="1" applyBorder="1" applyAlignment="1">
      <alignment horizontal="right" vertical="center"/>
    </xf>
    <xf numFmtId="173" fontId="21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right" vertical="center"/>
    </xf>
    <xf numFmtId="177" fontId="21" fillId="0" borderId="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3" fontId="4" fillId="0" borderId="0" xfId="7" applyNumberFormat="1" applyFont="1" applyAlignment="1">
      <alignment horizontal="right" vertical="top" wrapText="1"/>
    </xf>
    <xf numFmtId="178" fontId="4" fillId="0" borderId="2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64" fontId="4" fillId="0" borderId="0" xfId="6" applyNumberFormat="1" applyFont="1" applyAlignment="1">
      <alignment horizontal="right" vertical="center"/>
    </xf>
    <xf numFmtId="0" fontId="3" fillId="0" borderId="6" xfId="1" applyFont="1" applyBorder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0" fontId="4" fillId="0" borderId="0" xfId="1" applyFont="1" applyAlignment="1">
      <alignment horizontal="left" vertical="center"/>
    </xf>
    <xf numFmtId="185" fontId="3" fillId="0" borderId="6" xfId="1" applyNumberFormat="1" applyFont="1" applyBorder="1" applyAlignment="1">
      <alignment vertical="center"/>
    </xf>
    <xf numFmtId="186" fontId="3" fillId="0" borderId="6" xfId="1" applyNumberFormat="1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188" fontId="7" fillId="0" borderId="6" xfId="1" applyNumberFormat="1" applyFont="1" applyBorder="1" applyAlignment="1">
      <alignment horizontal="right" vertical="center"/>
    </xf>
    <xf numFmtId="188" fontId="7" fillId="0" borderId="0" xfId="1" applyNumberFormat="1" applyFont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64" fontId="7" fillId="0" borderId="6" xfId="1" applyNumberFormat="1" applyFont="1" applyBorder="1" applyAlignment="1">
      <alignment vertical="center"/>
    </xf>
    <xf numFmtId="175" fontId="6" fillId="0" borderId="6" xfId="1" applyNumberFormat="1" applyFont="1" applyBorder="1" applyAlignment="1">
      <alignment horizontal="right" vertical="center"/>
    </xf>
    <xf numFmtId="165" fontId="0" fillId="0" borderId="0" xfId="0" applyNumberFormat="1" applyAlignment="1">
      <alignment horizontal="left"/>
    </xf>
    <xf numFmtId="164" fontId="19" fillId="0" borderId="0" xfId="0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/>
    </xf>
    <xf numFmtId="164" fontId="10" fillId="0" borderId="5" xfId="0" applyNumberFormat="1" applyFont="1" applyBorder="1" applyAlignment="1">
      <alignment horizontal="right" vertical="center"/>
    </xf>
    <xf numFmtId="189" fontId="3" fillId="0" borderId="5" xfId="0" applyNumberFormat="1" applyFont="1" applyBorder="1" applyAlignment="1">
      <alignment horizontal="right" vertical="center"/>
    </xf>
    <xf numFmtId="190" fontId="3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3" fillId="0" borderId="0" xfId="2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/>
    </xf>
    <xf numFmtId="0" fontId="10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top" wrapText="1"/>
    </xf>
  </cellXfs>
  <cellStyles count="8">
    <cellStyle name="Normal 2" xfId="1" xr:uid="{C013A697-51C0-4EBB-9FA6-880E9F1B424F}"/>
    <cellStyle name="Обычный" xfId="0" builtinId="0"/>
    <cellStyle name="Обычный 17" xfId="2" xr:uid="{7F38BB89-AFA2-4D31-ABAD-9E4BDA987FD6}"/>
    <cellStyle name="Обычный 21" xfId="4" xr:uid="{5E748403-2D08-41C5-AE83-84ACB15E0BF9}"/>
    <cellStyle name="Обычный 3 2 2" xfId="3" xr:uid="{7A2C3564-99C1-4428-857C-61C58C80C559}"/>
    <cellStyle name="Обычный_Бух.баланс" xfId="7" xr:uid="{38F0A7CC-B8C3-4296-A7BA-6317CC8EC7C5}"/>
    <cellStyle name="Обычный_ОДДС" xfId="5" xr:uid="{CE5A8787-526E-4500-80A7-9444B356E9B7}"/>
    <cellStyle name="Обычный_ОСД" xfId="6" xr:uid="{E80EA0C2-4B43-4DB1-8C5C-C0320279134F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57"/>
  <sheetViews>
    <sheetView tabSelected="1" zoomScaleNormal="100" workbookViewId="0">
      <selection activeCell="I16" sqref="I16"/>
    </sheetView>
  </sheetViews>
  <sheetFormatPr defaultColWidth="10.42578125" defaultRowHeight="11.4" customHeight="1" x14ac:dyDescent="0.2"/>
  <cols>
    <col min="1" max="1" width="1.42578125" style="1" customWidth="1"/>
    <col min="2" max="2" width="68.42578125" style="1" customWidth="1"/>
    <col min="3" max="3" width="18.28515625" style="1" customWidth="1"/>
    <col min="4" max="4" width="18.7109375" style="1" customWidth="1"/>
    <col min="5" max="5" width="21.28515625" style="1" customWidth="1"/>
    <col min="8" max="8" width="18.28515625" customWidth="1"/>
    <col min="9" max="9" width="18.140625" customWidth="1"/>
    <col min="10" max="10" width="11" bestFit="1" customWidth="1"/>
  </cols>
  <sheetData>
    <row r="1" spans="2:5" s="1" customFormat="1" ht="9.6" customHeight="1" x14ac:dyDescent="0.2"/>
    <row r="2" spans="2:5" s="1" customFormat="1" ht="30.6" customHeight="1" x14ac:dyDescent="0.25">
      <c r="B2" s="160" t="s">
        <v>62</v>
      </c>
      <c r="C2" s="161"/>
      <c r="D2" s="161"/>
      <c r="E2" s="161"/>
    </row>
    <row r="3" spans="2:5" s="1" customFormat="1" ht="9.6" customHeight="1" x14ac:dyDescent="0.2"/>
    <row r="4" spans="2:5" s="1" customFormat="1" ht="15" customHeight="1" x14ac:dyDescent="0.25">
      <c r="B4" s="161" t="s">
        <v>30</v>
      </c>
      <c r="C4" s="161"/>
      <c r="D4" s="161"/>
      <c r="E4" s="161"/>
    </row>
    <row r="5" spans="2:5" s="1" customFormat="1" ht="15" customHeight="1" x14ac:dyDescent="0.25">
      <c r="B5" s="163" t="s">
        <v>107</v>
      </c>
      <c r="C5" s="163"/>
      <c r="D5" s="163"/>
      <c r="E5" s="163"/>
    </row>
    <row r="6" spans="2:5" s="1" customFormat="1" ht="15" customHeight="1" x14ac:dyDescent="0.25">
      <c r="B6" s="8"/>
      <c r="C6" s="8"/>
      <c r="D6" s="8"/>
      <c r="E6" s="8"/>
    </row>
    <row r="7" spans="2:5" s="1" customFormat="1" ht="35.4" customHeight="1" thickBot="1" x14ac:dyDescent="0.25">
      <c r="B7" s="25" t="s">
        <v>35</v>
      </c>
      <c r="C7" s="26" t="s">
        <v>51</v>
      </c>
      <c r="D7" s="27" t="s">
        <v>100</v>
      </c>
      <c r="E7" s="27" t="s">
        <v>89</v>
      </c>
    </row>
    <row r="8" spans="2:5" s="1" customFormat="1" ht="35.4" customHeight="1" x14ac:dyDescent="0.2">
      <c r="B8" s="22" t="s">
        <v>0</v>
      </c>
      <c r="C8" s="23"/>
      <c r="D8" s="24"/>
      <c r="E8" s="23"/>
    </row>
    <row r="9" spans="2:5" s="1" customFormat="1" ht="13.05" customHeight="1" x14ac:dyDescent="0.2">
      <c r="B9" s="42" t="s">
        <v>52</v>
      </c>
    </row>
    <row r="10" spans="2:5" s="1" customFormat="1" ht="23.4" customHeight="1" x14ac:dyDescent="0.2">
      <c r="B10" s="43" t="s">
        <v>6</v>
      </c>
      <c r="C10" s="36"/>
      <c r="D10" s="127">
        <v>8616545710.2199993</v>
      </c>
      <c r="E10" s="127">
        <v>5381443715.3800011</v>
      </c>
    </row>
    <row r="11" spans="2:5" s="1" customFormat="1" ht="12" customHeight="1" x14ac:dyDescent="0.2">
      <c r="B11" s="40" t="s">
        <v>8</v>
      </c>
      <c r="C11" s="36"/>
      <c r="D11" s="127">
        <v>131696874.83</v>
      </c>
      <c r="E11" s="127">
        <v>128186679.43000001</v>
      </c>
    </row>
    <row r="12" spans="2:5" s="1" customFormat="1" ht="12" customHeight="1" x14ac:dyDescent="0.2">
      <c r="B12" s="40" t="s">
        <v>9</v>
      </c>
      <c r="C12" s="36"/>
      <c r="D12" s="37"/>
      <c r="E12" s="37"/>
    </row>
    <row r="13" spans="2:5" s="1" customFormat="1" ht="10.050000000000001" customHeight="1" x14ac:dyDescent="0.2">
      <c r="B13" s="40" t="s">
        <v>10</v>
      </c>
      <c r="C13" s="117">
        <v>6</v>
      </c>
      <c r="D13" s="127">
        <v>477951201.06999999</v>
      </c>
      <c r="E13" s="127">
        <v>612075608.37</v>
      </c>
    </row>
    <row r="14" spans="2:5" s="1" customFormat="1" ht="10.050000000000001" customHeight="1" x14ac:dyDescent="0.2">
      <c r="B14" s="40" t="s">
        <v>11</v>
      </c>
      <c r="C14" s="36"/>
      <c r="D14" s="127">
        <v>14798404.960000001</v>
      </c>
      <c r="E14" s="127">
        <v>22255629.98</v>
      </c>
    </row>
    <row r="15" spans="2:5" s="1" customFormat="1" ht="10.95" customHeight="1" x14ac:dyDescent="0.2">
      <c r="B15" s="47" t="s">
        <v>12</v>
      </c>
      <c r="C15" s="48"/>
      <c r="D15" s="128">
        <v>114099.54</v>
      </c>
      <c r="E15" s="128">
        <v>114099.54</v>
      </c>
    </row>
    <row r="16" spans="2:5" s="1" customFormat="1" ht="10.95" customHeight="1" x14ac:dyDescent="0.2">
      <c r="B16" s="40"/>
      <c r="C16" s="36"/>
      <c r="D16" s="120">
        <f>SUM(D10:D15)</f>
        <v>9241106290.6199989</v>
      </c>
      <c r="E16" s="120">
        <f>SUM(E10:E15)</f>
        <v>6144075732.7000008</v>
      </c>
    </row>
    <row r="17" spans="2:10" s="1" customFormat="1" ht="12" customHeight="1" x14ac:dyDescent="0.2">
      <c r="B17" s="42" t="s">
        <v>53</v>
      </c>
    </row>
    <row r="18" spans="2:10" s="1" customFormat="1" ht="12" customHeight="1" x14ac:dyDescent="0.2">
      <c r="B18" s="40" t="s">
        <v>1</v>
      </c>
      <c r="C18" s="117">
        <v>15</v>
      </c>
      <c r="D18" s="127">
        <v>1131963281.97</v>
      </c>
      <c r="E18" s="127">
        <v>981053330.79999995</v>
      </c>
    </row>
    <row r="19" spans="2:10" s="1" customFormat="1" ht="12" customHeight="1" x14ac:dyDescent="0.2">
      <c r="B19" s="40" t="s">
        <v>2</v>
      </c>
      <c r="C19" s="117">
        <v>11</v>
      </c>
      <c r="D19" s="153">
        <v>1943120031.96</v>
      </c>
      <c r="E19" s="153">
        <v>1351679671.52</v>
      </c>
    </row>
    <row r="20" spans="2:10" s="1" customFormat="1" ht="12" customHeight="1" x14ac:dyDescent="0.2">
      <c r="B20" s="40" t="s">
        <v>3</v>
      </c>
      <c r="C20" s="117"/>
      <c r="D20" s="127">
        <v>519633635.04000002</v>
      </c>
      <c r="E20" s="127">
        <v>656565024</v>
      </c>
    </row>
    <row r="21" spans="2:10" s="1" customFormat="1" ht="12" customHeight="1" x14ac:dyDescent="0.2">
      <c r="B21" s="46" t="s">
        <v>4</v>
      </c>
      <c r="C21" s="117">
        <v>12</v>
      </c>
      <c r="D21" s="127">
        <v>5767379780.6199999</v>
      </c>
      <c r="E21" s="127">
        <v>5119587316.6599998</v>
      </c>
    </row>
    <row r="22" spans="2:10" s="1" customFormat="1" ht="12" customHeight="1" x14ac:dyDescent="0.2">
      <c r="B22" s="46" t="s">
        <v>103</v>
      </c>
      <c r="C22" s="117"/>
      <c r="D22" s="127"/>
      <c r="E22" s="127"/>
    </row>
    <row r="23" spans="2:10" s="1" customFormat="1" ht="12" customHeight="1" x14ac:dyDescent="0.2">
      <c r="B23" s="47" t="s">
        <v>5</v>
      </c>
      <c r="C23" s="118">
        <v>16</v>
      </c>
      <c r="D23" s="171">
        <v>1082143709.1199999</v>
      </c>
      <c r="E23" s="171">
        <v>4765379540.6199999</v>
      </c>
      <c r="G23" s="159"/>
    </row>
    <row r="24" spans="2:10" s="1" customFormat="1" ht="12" customHeight="1" thickBot="1" x14ac:dyDescent="0.25">
      <c r="B24" s="112"/>
      <c r="C24" s="113"/>
      <c r="D24" s="108">
        <f>SUM(D18:D23)</f>
        <v>10444240438.709999</v>
      </c>
      <c r="E24" s="108">
        <f>SUM(E18:E23)</f>
        <v>12874264883.599998</v>
      </c>
    </row>
    <row r="25" spans="2:10" s="1" customFormat="1" ht="12" customHeight="1" thickBot="1" x14ac:dyDescent="0.25">
      <c r="B25" s="55" t="s">
        <v>54</v>
      </c>
      <c r="C25" s="71"/>
      <c r="D25" s="108">
        <f>D16+D24</f>
        <v>19685346729.329998</v>
      </c>
      <c r="E25" s="108">
        <f>E16+E24</f>
        <v>19018340616.299999</v>
      </c>
      <c r="J25" s="158"/>
    </row>
    <row r="26" spans="2:10" s="1" customFormat="1" ht="12" customHeight="1" x14ac:dyDescent="0.2"/>
    <row r="27" spans="2:10" s="1" customFormat="1" ht="12" customHeight="1" x14ac:dyDescent="0.2">
      <c r="B27" s="162" t="s">
        <v>29</v>
      </c>
      <c r="C27" s="162"/>
      <c r="D27" s="53"/>
      <c r="E27" s="53"/>
    </row>
    <row r="28" spans="2:10" s="1" customFormat="1" ht="12" customHeight="1" x14ac:dyDescent="0.2">
      <c r="B28" s="42" t="s">
        <v>55</v>
      </c>
      <c r="C28" s="52"/>
      <c r="D28" s="52"/>
    </row>
    <row r="29" spans="2:10" s="1" customFormat="1" ht="12" customHeight="1" x14ac:dyDescent="0.2">
      <c r="B29" s="49" t="s">
        <v>56</v>
      </c>
      <c r="C29" s="117">
        <v>17</v>
      </c>
      <c r="D29" s="127">
        <v>1091140000</v>
      </c>
      <c r="E29" s="127">
        <v>1091140000</v>
      </c>
    </row>
    <row r="30" spans="2:10" s="1" customFormat="1" ht="12" customHeight="1" thickBot="1" x14ac:dyDescent="0.25">
      <c r="B30" s="111" t="s">
        <v>57</v>
      </c>
      <c r="C30" s="39"/>
      <c r="D30" s="129">
        <v>-25362051680.259998</v>
      </c>
      <c r="E30" s="130">
        <v>-23719278070.990002</v>
      </c>
      <c r="H30" s="91"/>
    </row>
    <row r="31" spans="2:10" s="1" customFormat="1" ht="12" customHeight="1" thickBot="1" x14ac:dyDescent="0.25">
      <c r="B31" s="55" t="s">
        <v>26</v>
      </c>
      <c r="C31" s="131"/>
      <c r="D31" s="132">
        <v>-24270911680.259998</v>
      </c>
      <c r="E31" s="133">
        <v>-22628138070.990002</v>
      </c>
    </row>
    <row r="32" spans="2:10" s="1" customFormat="1" ht="29.4" customHeight="1" x14ac:dyDescent="0.2">
      <c r="B32" s="42" t="s">
        <v>58</v>
      </c>
      <c r="C32" s="52"/>
      <c r="D32" s="52"/>
      <c r="E32" s="52"/>
    </row>
    <row r="33" spans="1:7" s="1" customFormat="1" ht="12" customHeight="1" x14ac:dyDescent="0.2">
      <c r="B33" s="40" t="s">
        <v>7</v>
      </c>
      <c r="C33" s="36"/>
      <c r="D33" s="127">
        <v>38323535476.240005</v>
      </c>
      <c r="E33" s="127">
        <v>35073593510.190002</v>
      </c>
      <c r="G33" s="159"/>
    </row>
    <row r="34" spans="1:7" s="1" customFormat="1" ht="12" customHeight="1" thickBot="1" x14ac:dyDescent="0.25">
      <c r="B34" s="45" t="s">
        <v>17</v>
      </c>
      <c r="C34" s="39"/>
      <c r="D34" s="134">
        <v>83206132.719999999</v>
      </c>
      <c r="E34" s="134">
        <v>83206132.719999999</v>
      </c>
    </row>
    <row r="35" spans="1:7" s="1" customFormat="1" ht="12" customHeight="1" x14ac:dyDescent="0.2">
      <c r="B35" s="41"/>
      <c r="C35" s="38"/>
      <c r="D35" s="54">
        <f>SUM(D33:D34)</f>
        <v>38406741608.960007</v>
      </c>
      <c r="E35" s="54">
        <f>SUM(E33:E34)</f>
        <v>35156799642.910004</v>
      </c>
    </row>
    <row r="36" spans="1:7" s="1" customFormat="1" ht="13.05" customHeight="1" x14ac:dyDescent="0.2">
      <c r="B36" s="62" t="s">
        <v>59</v>
      </c>
      <c r="C36" s="56"/>
      <c r="D36" s="56"/>
    </row>
    <row r="37" spans="1:7" s="1" customFormat="1" ht="25.05" customHeight="1" x14ac:dyDescent="0.2">
      <c r="B37" s="44" t="s">
        <v>13</v>
      </c>
      <c r="C37" s="36"/>
      <c r="D37" s="37">
        <v>1960996160.8099999</v>
      </c>
      <c r="E37" s="37">
        <v>1960996160.8099999</v>
      </c>
    </row>
    <row r="38" spans="1:7" s="1" customFormat="1" ht="25.05" customHeight="1" x14ac:dyDescent="0.2">
      <c r="A38" s="63"/>
      <c r="B38" s="43" t="s">
        <v>90</v>
      </c>
      <c r="C38" s="36"/>
      <c r="D38" s="37">
        <v>323783772.12</v>
      </c>
      <c r="E38" s="37">
        <v>325955715.81999999</v>
      </c>
    </row>
    <row r="39" spans="1:7" s="1" customFormat="1" ht="25.05" customHeight="1" x14ac:dyDescent="0.2">
      <c r="A39" s="63"/>
      <c r="B39" s="44" t="s">
        <v>99</v>
      </c>
      <c r="C39" s="36"/>
      <c r="D39" s="153">
        <v>41070842.659999996</v>
      </c>
      <c r="E39" s="153">
        <v>36612058.109999999</v>
      </c>
    </row>
    <row r="40" spans="1:7" s="1" customFormat="1" ht="25.05" customHeight="1" x14ac:dyDescent="0.2">
      <c r="B40" s="43" t="s">
        <v>95</v>
      </c>
      <c r="C40" s="36"/>
      <c r="D40" s="135">
        <f>689239.08/1000</f>
        <v>689.23907999999994</v>
      </c>
      <c r="E40" s="135">
        <f>2953743.88/1000</f>
        <v>2953.74388</v>
      </c>
    </row>
    <row r="41" spans="1:7" s="1" customFormat="1" ht="12" customHeight="1" x14ac:dyDescent="0.2">
      <c r="B41" s="44" t="s">
        <v>14</v>
      </c>
      <c r="C41" s="57"/>
      <c r="D41" s="37">
        <f>3825186882.05-D40</f>
        <v>3825186192.8109202</v>
      </c>
      <c r="E41" s="37">
        <f>4017157420.55-E40</f>
        <v>4017154466.8061204</v>
      </c>
    </row>
    <row r="42" spans="1:7" s="1" customFormat="1" ht="12" customHeight="1" x14ac:dyDescent="0.2">
      <c r="B42" s="44" t="s">
        <v>15</v>
      </c>
      <c r="C42" s="57"/>
      <c r="D42" s="37">
        <v>73953177</v>
      </c>
      <c r="E42" s="37">
        <v>175351136</v>
      </c>
    </row>
    <row r="43" spans="1:7" s="1" customFormat="1" ht="12" customHeight="1" x14ac:dyDescent="0.2">
      <c r="B43" s="58" t="s">
        <v>16</v>
      </c>
      <c r="C43" s="59"/>
      <c r="D43" s="136">
        <v>-675474034.00999999</v>
      </c>
      <c r="E43" s="137">
        <v>-26393446.91</v>
      </c>
    </row>
    <row r="44" spans="1:7" s="1" customFormat="1" ht="12" customHeight="1" x14ac:dyDescent="0.2">
      <c r="B44" s="60"/>
      <c r="C44" s="61"/>
      <c r="D44" s="54">
        <f>SUM(D37:D43)</f>
        <v>5549516800.6299992</v>
      </c>
      <c r="E44" s="54">
        <f>SUM(E37:E43)</f>
        <v>6489679044.3800011</v>
      </c>
    </row>
    <row r="45" spans="1:7" s="1" customFormat="1" ht="12" customHeight="1" x14ac:dyDescent="0.2">
      <c r="B45" s="41" t="s">
        <v>61</v>
      </c>
      <c r="C45" s="38"/>
      <c r="D45" s="54">
        <f>D35+D44</f>
        <v>43956258409.590004</v>
      </c>
      <c r="E45" s="54">
        <f>E35+E44</f>
        <v>41646478687.290009</v>
      </c>
    </row>
    <row r="46" spans="1:7" s="1" customFormat="1" ht="12" customHeight="1" thickBot="1" x14ac:dyDescent="0.25">
      <c r="B46" s="70" t="s">
        <v>60</v>
      </c>
      <c r="C46" s="71"/>
      <c r="D46" s="86">
        <f>D31+D45</f>
        <v>19685346729.330006</v>
      </c>
      <c r="E46" s="86">
        <f>E31+E45</f>
        <v>19018340616.300007</v>
      </c>
    </row>
    <row r="47" spans="1:7" ht="10.95" customHeight="1" x14ac:dyDescent="0.2">
      <c r="F47" s="1"/>
    </row>
    <row r="48" spans="1:7" ht="10.95" customHeight="1" x14ac:dyDescent="0.2">
      <c r="F48" s="1"/>
    </row>
    <row r="49" spans="2:6" ht="10.95" customHeight="1" x14ac:dyDescent="0.2">
      <c r="F49" s="1"/>
    </row>
    <row r="50" spans="2:6" s="1" customFormat="1" ht="12" customHeight="1" x14ac:dyDescent="0.25">
      <c r="B50" s="2" t="s">
        <v>18</v>
      </c>
      <c r="C50" s="68" t="s">
        <v>19</v>
      </c>
      <c r="E50" s="65"/>
    </row>
    <row r="51" spans="2:6" s="1" customFormat="1" ht="29.4" customHeight="1" x14ac:dyDescent="0.2">
      <c r="C51" s="69" t="s">
        <v>63</v>
      </c>
      <c r="E51" s="64" t="s">
        <v>21</v>
      </c>
    </row>
    <row r="52" spans="2:6" s="1" customFormat="1" ht="10.95" customHeight="1" x14ac:dyDescent="0.2"/>
    <row r="53" spans="2:6" s="1" customFormat="1" ht="10.95" customHeight="1" x14ac:dyDescent="0.2"/>
    <row r="54" spans="2:6" s="1" customFormat="1" ht="24.6" customHeight="1" x14ac:dyDescent="0.25">
      <c r="B54" s="2" t="s">
        <v>22</v>
      </c>
      <c r="C54" s="68" t="s">
        <v>23</v>
      </c>
      <c r="E54" s="65"/>
    </row>
    <row r="55" spans="2:6" s="1" customFormat="1" ht="37.799999999999997" customHeight="1" x14ac:dyDescent="0.2">
      <c r="C55" s="69" t="s">
        <v>63</v>
      </c>
      <c r="D55" s="67"/>
      <c r="E55" s="66" t="s">
        <v>21</v>
      </c>
    </row>
    <row r="56" spans="2:6" s="1" customFormat="1" ht="10.95" customHeight="1" x14ac:dyDescent="0.2">
      <c r="B56" s="1" t="s">
        <v>24</v>
      </c>
    </row>
    <row r="57" spans="2:6" s="1" customFormat="1" ht="10.95" customHeight="1" x14ac:dyDescent="0.2">
      <c r="B57" s="1" t="s">
        <v>25</v>
      </c>
    </row>
  </sheetData>
  <mergeCells count="4">
    <mergeCell ref="B2:E2"/>
    <mergeCell ref="B27:C27"/>
    <mergeCell ref="B4:E4"/>
    <mergeCell ref="B5:E5"/>
  </mergeCells>
  <pageMargins left="0.39370078740157483" right="0.39370078740157483" top="0.39370078740157483" bottom="0.39370078740157483" header="0" footer="0"/>
  <pageSetup paperSize="9" scale="94" fitToHeight="0" pageOrder="overThenDown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9615-EF7E-4FB9-88E9-DBFA028797E2}">
  <sheetPr>
    <pageSetUpPr fitToPage="1"/>
  </sheetPr>
  <dimension ref="A1:I38"/>
  <sheetViews>
    <sheetView zoomScaleNormal="100" workbookViewId="0">
      <selection activeCell="C13" sqref="C13"/>
    </sheetView>
  </sheetViews>
  <sheetFormatPr defaultColWidth="10.42578125" defaultRowHeight="10.199999999999999" x14ac:dyDescent="0.2"/>
  <cols>
    <col min="1" max="1" width="1.42578125" style="1" customWidth="1"/>
    <col min="2" max="2" width="68.42578125" style="1" customWidth="1"/>
    <col min="3" max="3" width="18.28515625" style="1" customWidth="1"/>
    <col min="4" max="4" width="23.5703125" style="1" customWidth="1"/>
    <col min="5" max="5" width="21.28515625" style="1" customWidth="1"/>
    <col min="7" max="7" width="19.85546875" customWidth="1"/>
    <col min="8" max="8" width="20.140625" customWidth="1"/>
    <col min="9" max="9" width="18" customWidth="1"/>
  </cols>
  <sheetData>
    <row r="1" spans="2:7" s="1" customFormat="1" ht="9.6" customHeight="1" x14ac:dyDescent="0.2"/>
    <row r="2" spans="2:7" s="1" customFormat="1" ht="30.6" customHeight="1" x14ac:dyDescent="0.25">
      <c r="B2" s="160" t="s">
        <v>62</v>
      </c>
      <c r="C2" s="161"/>
      <c r="D2" s="161"/>
      <c r="E2" s="161"/>
    </row>
    <row r="3" spans="2:7" s="1" customFormat="1" ht="9.6" customHeight="1" x14ac:dyDescent="0.2"/>
    <row r="4" spans="2:7" s="1" customFormat="1" ht="15" customHeight="1" x14ac:dyDescent="0.25">
      <c r="B4" s="161" t="s">
        <v>92</v>
      </c>
      <c r="C4" s="161"/>
      <c r="D4" s="161"/>
      <c r="E4" s="161"/>
    </row>
    <row r="5" spans="2:7" s="1" customFormat="1" ht="15" customHeight="1" x14ac:dyDescent="0.25">
      <c r="B5" s="163" t="s">
        <v>104</v>
      </c>
      <c r="C5" s="163"/>
      <c r="D5" s="163"/>
      <c r="E5" s="163"/>
    </row>
    <row r="6" spans="2:7" s="1" customFormat="1" ht="15" customHeight="1" x14ac:dyDescent="0.25">
      <c r="B6" s="8"/>
      <c r="C6" s="8"/>
      <c r="D6" s="8"/>
      <c r="E6" s="8"/>
    </row>
    <row r="7" spans="2:7" s="1" customFormat="1" ht="35.4" customHeight="1" thickBot="1" x14ac:dyDescent="0.25">
      <c r="B7" s="25" t="s">
        <v>35</v>
      </c>
      <c r="C7" s="26" t="s">
        <v>51</v>
      </c>
      <c r="D7" s="139" t="s">
        <v>101</v>
      </c>
      <c r="E7" s="139" t="s">
        <v>102</v>
      </c>
    </row>
    <row r="8" spans="2:7" s="1" customFormat="1" ht="22.05" customHeight="1" x14ac:dyDescent="0.2">
      <c r="B8" s="44" t="s">
        <v>97</v>
      </c>
      <c r="C8" s="117">
        <v>25</v>
      </c>
      <c r="D8" s="138">
        <v>13443950643.780001</v>
      </c>
      <c r="E8" s="138">
        <v>7789387748.9200001</v>
      </c>
    </row>
    <row r="9" spans="2:7" s="1" customFormat="1" ht="12" customHeight="1" x14ac:dyDescent="0.2">
      <c r="B9" s="40" t="s">
        <v>98</v>
      </c>
      <c r="C9" s="117">
        <v>26</v>
      </c>
      <c r="D9" s="37">
        <v>10366587953.559998</v>
      </c>
      <c r="E9" s="37">
        <v>7285759373.4099998</v>
      </c>
    </row>
    <row r="10" spans="2:7" s="1" customFormat="1" ht="12" customHeight="1" x14ac:dyDescent="0.2">
      <c r="B10" s="42" t="s">
        <v>64</v>
      </c>
      <c r="C10" s="36"/>
      <c r="D10" s="54">
        <f>D8-D9</f>
        <v>3077362690.2200031</v>
      </c>
      <c r="E10" s="54">
        <f>E8-E9</f>
        <v>503628375.51000023</v>
      </c>
    </row>
    <row r="11" spans="2:7" s="1" customFormat="1" ht="12" customHeight="1" x14ac:dyDescent="0.2">
      <c r="B11" s="42"/>
      <c r="C11" s="36"/>
      <c r="D11" s="37"/>
      <c r="E11" s="37"/>
    </row>
    <row r="12" spans="2:7" s="1" customFormat="1" ht="25.8" customHeight="1" x14ac:dyDescent="0.2">
      <c r="B12" s="49" t="s">
        <v>65</v>
      </c>
      <c r="C12" s="36"/>
      <c r="D12" s="37">
        <v>759167119.28999996</v>
      </c>
      <c r="E12" s="37">
        <v>642687418.87</v>
      </c>
    </row>
    <row r="13" spans="2:7" s="1" customFormat="1" ht="12" customHeight="1" x14ac:dyDescent="0.2">
      <c r="B13" s="40" t="s">
        <v>66</v>
      </c>
      <c r="C13" s="36"/>
      <c r="D13" s="37">
        <v>4005560782.8999996</v>
      </c>
      <c r="E13" s="37">
        <v>3415998957.6300001</v>
      </c>
    </row>
    <row r="14" spans="2:7" s="1" customFormat="1" ht="12" customHeight="1" x14ac:dyDescent="0.2">
      <c r="B14" s="49" t="s">
        <v>28</v>
      </c>
      <c r="C14" s="36"/>
      <c r="D14" s="37">
        <v>8131054535.1300001</v>
      </c>
      <c r="E14" s="37">
        <v>3735468195.5999999</v>
      </c>
    </row>
    <row r="15" spans="2:7" s="1" customFormat="1" ht="12" customHeight="1" x14ac:dyDescent="0.2">
      <c r="B15" s="43" t="s">
        <v>27</v>
      </c>
      <c r="C15" s="36"/>
      <c r="D15" s="37">
        <v>7559086887.5799999</v>
      </c>
      <c r="E15" s="37">
        <v>4290026515.8700004</v>
      </c>
    </row>
    <row r="16" spans="2:7" s="1" customFormat="1" ht="12" customHeight="1" thickBot="1" x14ac:dyDescent="0.25">
      <c r="B16" s="103" t="s">
        <v>91</v>
      </c>
      <c r="C16" s="71"/>
      <c r="D16" s="122">
        <v>-1115397564.4200001</v>
      </c>
      <c r="E16" s="123">
        <v>-4109616321.2600002</v>
      </c>
      <c r="G16" s="121"/>
    </row>
    <row r="17" spans="2:9" s="1" customFormat="1" ht="12" customHeight="1" x14ac:dyDescent="0.2"/>
    <row r="18" spans="2:9" s="1" customFormat="1" ht="12" customHeight="1" x14ac:dyDescent="0.2">
      <c r="B18" s="49" t="s">
        <v>67</v>
      </c>
      <c r="C18" s="36"/>
      <c r="D18" s="37">
        <v>216613329.24000001</v>
      </c>
      <c r="E18" s="37">
        <v>102309130.95999999</v>
      </c>
    </row>
    <row r="19" spans="2:9" s="1" customFormat="1" ht="12" customHeight="1" x14ac:dyDescent="0.2">
      <c r="B19" s="49" t="s">
        <v>68</v>
      </c>
      <c r="C19" s="36"/>
      <c r="D19" s="37">
        <v>743989374.09000003</v>
      </c>
      <c r="E19" s="37">
        <v>804384159.52999997</v>
      </c>
    </row>
    <row r="20" spans="2:9" s="1" customFormat="1" ht="12" customHeight="1" thickBot="1" x14ac:dyDescent="0.25">
      <c r="B20" s="55" t="s">
        <v>69</v>
      </c>
      <c r="C20" s="71"/>
      <c r="D20" s="124">
        <v>-1642773609.27</v>
      </c>
      <c r="E20" s="126">
        <f>E16+E18-E19</f>
        <v>-4811691349.8299999</v>
      </c>
      <c r="I20" s="54"/>
    </row>
    <row r="21" spans="2:9" s="1" customFormat="1" ht="12" customHeight="1" x14ac:dyDescent="0.2">
      <c r="B21" s="41"/>
      <c r="C21" s="38"/>
      <c r="E21" s="51"/>
    </row>
    <row r="22" spans="2:9" s="1" customFormat="1" ht="12" customHeight="1" x14ac:dyDescent="0.2">
      <c r="B22" s="49" t="s">
        <v>70</v>
      </c>
      <c r="C22" s="36"/>
      <c r="D22" s="50"/>
      <c r="E22" s="73">
        <v>6000000</v>
      </c>
    </row>
    <row r="23" spans="2:9" s="1" customFormat="1" ht="12" customHeight="1" thickBot="1" x14ac:dyDescent="0.25">
      <c r="B23" s="55" t="s">
        <v>71</v>
      </c>
      <c r="C23" s="39"/>
      <c r="D23" s="124">
        <f>D20-D21</f>
        <v>-1642773609.27</v>
      </c>
      <c r="E23" s="125">
        <f>E20-E22</f>
        <v>-4817691349.8299999</v>
      </c>
    </row>
    <row r="24" spans="2:9" s="1" customFormat="1" ht="12" customHeight="1" x14ac:dyDescent="0.2">
      <c r="B24" s="41"/>
      <c r="C24" s="38"/>
      <c r="D24" s="54"/>
      <c r="E24" s="54"/>
    </row>
    <row r="25" spans="2:9" s="1" customFormat="1" ht="25.05" customHeight="1" x14ac:dyDescent="0.2">
      <c r="B25" s="43" t="s">
        <v>72</v>
      </c>
      <c r="C25" s="36"/>
      <c r="D25" s="37"/>
      <c r="E25" s="37"/>
    </row>
    <row r="26" spans="2:9" s="1" customFormat="1" ht="25.05" customHeight="1" thickBot="1" x14ac:dyDescent="0.25">
      <c r="B26" s="55" t="s">
        <v>73</v>
      </c>
      <c r="C26" s="39"/>
      <c r="D26" s="104"/>
      <c r="E26" s="105"/>
    </row>
    <row r="27" spans="2:9" ht="10.95" customHeight="1" x14ac:dyDescent="0.2">
      <c r="F27" s="1"/>
    </row>
    <row r="28" spans="2:9" ht="10.95" customHeight="1" x14ac:dyDescent="0.2">
      <c r="F28" s="1"/>
    </row>
    <row r="29" spans="2:9" s="1" customFormat="1" ht="12" customHeight="1" x14ac:dyDescent="0.25">
      <c r="B29" s="2" t="s">
        <v>18</v>
      </c>
      <c r="C29" s="68" t="s">
        <v>19</v>
      </c>
      <c r="E29" s="65"/>
    </row>
    <row r="30" spans="2:9" s="1" customFormat="1" ht="29.4" customHeight="1" x14ac:dyDescent="0.2">
      <c r="C30" s="69" t="s">
        <v>63</v>
      </c>
      <c r="E30" s="64" t="s">
        <v>21</v>
      </c>
    </row>
    <row r="31" spans="2:9" s="1" customFormat="1" ht="10.95" customHeight="1" x14ac:dyDescent="0.2"/>
    <row r="32" spans="2:9" s="1" customFormat="1" ht="10.95" customHeight="1" x14ac:dyDescent="0.2"/>
    <row r="33" spans="2:6" s="1" customFormat="1" ht="24.6" customHeight="1" x14ac:dyDescent="0.25">
      <c r="B33" s="2" t="s">
        <v>22</v>
      </c>
      <c r="C33" s="68" t="s">
        <v>23</v>
      </c>
      <c r="E33" s="65"/>
    </row>
    <row r="34" spans="2:6" s="1" customFormat="1" ht="37.799999999999997" customHeight="1" x14ac:dyDescent="0.2">
      <c r="C34" s="69" t="s">
        <v>63</v>
      </c>
      <c r="D34" s="67"/>
      <c r="E34" s="66" t="s">
        <v>21</v>
      </c>
    </row>
    <row r="35" spans="2:6" ht="10.95" customHeight="1" x14ac:dyDescent="0.2">
      <c r="F35" s="1"/>
    </row>
    <row r="36" spans="2:6" ht="10.95" customHeight="1" x14ac:dyDescent="0.2">
      <c r="F36" s="1"/>
    </row>
    <row r="37" spans="2:6" s="1" customFormat="1" ht="10.95" customHeight="1" x14ac:dyDescent="0.2">
      <c r="B37" s="1" t="s">
        <v>24</v>
      </c>
    </row>
    <row r="38" spans="2:6" s="1" customFormat="1" ht="10.95" customHeight="1" x14ac:dyDescent="0.2">
      <c r="B38" s="1" t="s">
        <v>25</v>
      </c>
    </row>
  </sheetData>
  <mergeCells count="3">
    <mergeCell ref="B2:E2"/>
    <mergeCell ref="B4:E4"/>
    <mergeCell ref="B5:E5"/>
  </mergeCells>
  <pageMargins left="0.7" right="0.7" top="0.75" bottom="0.75" header="0.3" footer="0.3"/>
  <pageSetup paperSize="9" fitToHeight="0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1599-9A92-4FDE-939F-09CD522321FE}">
  <sheetPr>
    <outlinePr summaryBelow="0" summaryRight="0"/>
    <pageSetUpPr autoPageBreaks="0" fitToPage="1"/>
  </sheetPr>
  <dimension ref="D1:I39"/>
  <sheetViews>
    <sheetView zoomScaleNormal="100" workbookViewId="0">
      <selection activeCell="G7" sqref="G7"/>
    </sheetView>
  </sheetViews>
  <sheetFormatPr defaultRowHeight="10.199999999999999" x14ac:dyDescent="0.2"/>
  <cols>
    <col min="1" max="1" width="1.85546875" style="3" customWidth="1"/>
    <col min="2" max="2" width="4.85546875" style="3" customWidth="1"/>
    <col min="3" max="3" width="3" style="3" customWidth="1"/>
    <col min="4" max="4" width="76" style="3" customWidth="1"/>
    <col min="5" max="5" width="10.5703125" style="3" customWidth="1"/>
    <col min="6" max="6" width="17.28515625" style="3" customWidth="1"/>
    <col min="7" max="7" width="20.85546875" style="3" customWidth="1"/>
    <col min="8" max="8" width="18.28515625" style="3" customWidth="1"/>
    <col min="9" max="9" width="14" style="3" customWidth="1"/>
    <col min="10" max="222" width="10.28515625" style="3" customWidth="1"/>
    <col min="223" max="16384" width="9.140625" style="3"/>
  </cols>
  <sheetData>
    <row r="1" spans="4:9" ht="25.2" customHeight="1" x14ac:dyDescent="0.25">
      <c r="D1" s="160" t="s">
        <v>62</v>
      </c>
      <c r="E1" s="161"/>
      <c r="F1" s="161"/>
      <c r="G1" s="161"/>
    </row>
    <row r="2" spans="4:9" ht="11.25" customHeight="1" x14ac:dyDescent="0.2"/>
    <row r="3" spans="4:9" ht="20.399999999999999" customHeight="1" x14ac:dyDescent="0.25">
      <c r="D3" s="163" t="s">
        <v>31</v>
      </c>
      <c r="E3" s="163"/>
      <c r="F3" s="163"/>
      <c r="G3" s="163"/>
    </row>
    <row r="4" spans="4:9" ht="20.399999999999999" customHeight="1" x14ac:dyDescent="0.25">
      <c r="D4" s="163" t="s">
        <v>101</v>
      </c>
      <c r="E4" s="163"/>
      <c r="F4" s="163"/>
      <c r="G4" s="163"/>
    </row>
    <row r="5" spans="4:9" ht="12" customHeight="1" x14ac:dyDescent="0.2">
      <c r="E5" s="167"/>
      <c r="F5" s="167"/>
      <c r="G5" s="167"/>
    </row>
    <row r="6" spans="4:9" ht="11.25" customHeight="1" x14ac:dyDescent="0.2">
      <c r="F6" s="4"/>
      <c r="G6" s="4"/>
    </row>
    <row r="7" spans="4:9" ht="34.799999999999997" customHeight="1" thickBot="1" x14ac:dyDescent="0.25">
      <c r="D7" s="25" t="s">
        <v>35</v>
      </c>
      <c r="E7" s="26" t="s">
        <v>51</v>
      </c>
      <c r="F7" s="140" t="s">
        <v>101</v>
      </c>
      <c r="G7" s="172" t="s">
        <v>102</v>
      </c>
    </row>
    <row r="8" spans="4:9" ht="28.8" customHeight="1" thickBot="1" x14ac:dyDescent="0.25">
      <c r="D8" s="170" t="s">
        <v>32</v>
      </c>
      <c r="E8" s="170"/>
      <c r="F8" s="170"/>
      <c r="G8" s="170"/>
    </row>
    <row r="9" spans="4:9" ht="12" customHeight="1" x14ac:dyDescent="0.2">
      <c r="D9" s="17" t="s">
        <v>48</v>
      </c>
      <c r="E9" s="12"/>
      <c r="F9" s="11">
        <v>12355859029.26</v>
      </c>
      <c r="G9" s="11">
        <v>7025554571.6300001</v>
      </c>
    </row>
    <row r="10" spans="4:9" ht="12" customHeight="1" x14ac:dyDescent="0.2">
      <c r="D10" s="141" t="s">
        <v>47</v>
      </c>
      <c r="E10" s="12"/>
      <c r="F10" s="11">
        <v>47887257.459999993</v>
      </c>
      <c r="G10" s="11">
        <v>412259995.69999993</v>
      </c>
      <c r="I10" s="92"/>
    </row>
    <row r="11" spans="4:9" ht="12" customHeight="1" x14ac:dyDescent="0.2">
      <c r="D11" s="34" t="s">
        <v>46</v>
      </c>
      <c r="E11" s="12"/>
      <c r="F11" s="11">
        <v>13781394023.52</v>
      </c>
      <c r="G11" s="11">
        <v>8247220845.5</v>
      </c>
    </row>
    <row r="12" spans="4:9" ht="12" customHeight="1" x14ac:dyDescent="0.2">
      <c r="D12" s="34" t="s">
        <v>45</v>
      </c>
      <c r="E12" s="12"/>
      <c r="F12" s="11">
        <v>1222436462.2</v>
      </c>
      <c r="G12" s="11">
        <v>1020386992.49</v>
      </c>
    </row>
    <row r="13" spans="4:9" ht="12" customHeight="1" x14ac:dyDescent="0.2">
      <c r="D13" s="34" t="s">
        <v>44</v>
      </c>
      <c r="E13" s="13"/>
      <c r="F13" s="11">
        <v>1571459226.5799999</v>
      </c>
      <c r="G13" s="11"/>
    </row>
    <row r="14" spans="4:9" ht="12" customHeight="1" x14ac:dyDescent="0.2">
      <c r="D14" s="34" t="s">
        <v>43</v>
      </c>
      <c r="E14" s="12"/>
      <c r="F14" s="11">
        <v>511069170.56</v>
      </c>
      <c r="G14" s="11">
        <v>391372687.75999999</v>
      </c>
    </row>
    <row r="15" spans="4:9" ht="12" customHeight="1" thickBot="1" x14ac:dyDescent="0.25">
      <c r="D15" s="107" t="s">
        <v>42</v>
      </c>
      <c r="E15" s="15"/>
      <c r="F15" s="16">
        <f>132962442.54</f>
        <v>132962442.54000001</v>
      </c>
      <c r="G15" s="16">
        <v>190397975.30000001</v>
      </c>
    </row>
    <row r="16" spans="4:9" ht="24" customHeight="1" thickBot="1" x14ac:dyDescent="0.25">
      <c r="D16" s="14" t="s">
        <v>41</v>
      </c>
      <c r="E16" s="106"/>
      <c r="F16" s="142">
        <v>-4815575038.6800003</v>
      </c>
      <c r="G16" s="144">
        <v>-2411563933.7199998</v>
      </c>
    </row>
    <row r="17" spans="4:7" ht="37.799999999999997" customHeight="1" x14ac:dyDescent="0.2">
      <c r="D17" s="168" t="s">
        <v>84</v>
      </c>
      <c r="E17" s="169"/>
      <c r="F17" s="169"/>
      <c r="G17" s="169"/>
    </row>
    <row r="18" spans="4:7" ht="12" x14ac:dyDescent="0.2">
      <c r="D18" s="93" t="s">
        <v>85</v>
      </c>
      <c r="E18" s="18"/>
      <c r="F18" s="18"/>
      <c r="G18" s="11"/>
    </row>
    <row r="19" spans="4:7" ht="12" customHeight="1" thickBot="1" x14ac:dyDescent="0.25">
      <c r="D19" s="94" t="s">
        <v>49</v>
      </c>
      <c r="E19" s="15"/>
      <c r="F19" s="16"/>
      <c r="G19" s="16"/>
    </row>
    <row r="20" spans="4:7" ht="24" customHeight="1" thickBot="1" x14ac:dyDescent="0.25">
      <c r="D20" s="19" t="s">
        <v>33</v>
      </c>
      <c r="E20" s="20"/>
      <c r="F20" s="21">
        <f>F18+F19</f>
        <v>0</v>
      </c>
      <c r="G20" s="21">
        <f>G18+G19</f>
        <v>0</v>
      </c>
    </row>
    <row r="21" spans="4:7" ht="34.799999999999997" customHeight="1" x14ac:dyDescent="0.2">
      <c r="D21" s="166" t="s">
        <v>34</v>
      </c>
      <c r="E21" s="166"/>
      <c r="F21" s="166"/>
      <c r="G21" s="166"/>
    </row>
    <row r="22" spans="4:7" ht="12" customHeight="1" x14ac:dyDescent="0.2">
      <c r="D22" s="28" t="s">
        <v>50</v>
      </c>
      <c r="E22" s="12"/>
      <c r="F22" s="11">
        <v>7878086270.8400002</v>
      </c>
      <c r="G22" s="11">
        <v>3872902470</v>
      </c>
    </row>
    <row r="23" spans="4:7" ht="12" customHeight="1" x14ac:dyDescent="0.2">
      <c r="D23" s="114" t="s">
        <v>96</v>
      </c>
      <c r="E23" s="12"/>
      <c r="F23" s="11">
        <v>3038033000</v>
      </c>
      <c r="G23" s="11">
        <v>1833427067.9200001</v>
      </c>
    </row>
    <row r="24" spans="4:7" ht="24" customHeight="1" thickBot="1" x14ac:dyDescent="0.25">
      <c r="D24" s="14" t="s">
        <v>36</v>
      </c>
      <c r="E24" s="15"/>
      <c r="F24" s="30">
        <f>F22-F23</f>
        <v>4840053270.8400002</v>
      </c>
      <c r="G24" s="30">
        <f>G22-G23</f>
        <v>2039475402.0799999</v>
      </c>
    </row>
    <row r="25" spans="4:7" ht="25.8" customHeight="1" x14ac:dyDescent="0.2">
      <c r="D25" s="31" t="s">
        <v>37</v>
      </c>
      <c r="E25" s="12"/>
      <c r="F25" s="11">
        <v>126431719.00999999</v>
      </c>
      <c r="G25" s="11">
        <v>206246902.34999999</v>
      </c>
    </row>
    <row r="26" spans="4:7" ht="24" customHeight="1" thickBot="1" x14ac:dyDescent="0.25">
      <c r="D26" s="32" t="s">
        <v>38</v>
      </c>
      <c r="E26" s="15"/>
      <c r="F26" s="30">
        <f>F16+F24+F25</f>
        <v>150909951.16999984</v>
      </c>
      <c r="G26" s="143">
        <v>-165841629.28999999</v>
      </c>
    </row>
    <row r="27" spans="4:7" ht="15" customHeight="1" thickBot="1" x14ac:dyDescent="0.25">
      <c r="D27" s="33" t="s">
        <v>39</v>
      </c>
      <c r="E27" s="116">
        <v>15</v>
      </c>
      <c r="F27" s="154">
        <f>981053330.8</f>
        <v>981053330.79999995</v>
      </c>
      <c r="G27" s="154">
        <v>662989837.50999999</v>
      </c>
    </row>
    <row r="28" spans="4:7" ht="15" customHeight="1" thickBot="1" x14ac:dyDescent="0.25">
      <c r="D28" s="33" t="s">
        <v>40</v>
      </c>
      <c r="E28" s="115">
        <v>15</v>
      </c>
      <c r="F28" s="29">
        <f>F26+F27</f>
        <v>1131963281.9699998</v>
      </c>
      <c r="G28" s="95">
        <f>G26+G27</f>
        <v>497148208.22000003</v>
      </c>
    </row>
    <row r="32" spans="4:7" ht="12" customHeight="1" x14ac:dyDescent="0.25">
      <c r="D32" s="35" t="s">
        <v>18</v>
      </c>
      <c r="E32" s="164" t="s">
        <v>19</v>
      </c>
      <c r="F32" s="164"/>
      <c r="G32" s="5"/>
    </row>
    <row r="33" spans="4:7" ht="36.6" customHeight="1" x14ac:dyDescent="0.2">
      <c r="D33" s="1"/>
      <c r="E33" s="165" t="s">
        <v>20</v>
      </c>
      <c r="F33" s="165"/>
      <c r="G33" s="6" t="s">
        <v>21</v>
      </c>
    </row>
    <row r="34" spans="4:7" x14ac:dyDescent="0.2">
      <c r="D34" s="1"/>
      <c r="E34" s="1"/>
      <c r="F34" s="1"/>
      <c r="G34" s="1"/>
    </row>
    <row r="35" spans="4:7" x14ac:dyDescent="0.2">
      <c r="D35" s="1"/>
      <c r="E35" s="1"/>
      <c r="F35" s="1"/>
      <c r="G35" s="1"/>
    </row>
    <row r="36" spans="4:7" ht="12" customHeight="1" x14ac:dyDescent="0.25">
      <c r="D36" s="2" t="s">
        <v>22</v>
      </c>
      <c r="E36" s="164" t="s">
        <v>23</v>
      </c>
      <c r="F36" s="164"/>
      <c r="G36" s="7"/>
    </row>
    <row r="37" spans="4:7" ht="34.799999999999997" customHeight="1" x14ac:dyDescent="0.2">
      <c r="D37" s="1"/>
      <c r="E37" s="165" t="s">
        <v>20</v>
      </c>
      <c r="F37" s="165"/>
      <c r="G37" s="6" t="s">
        <v>21</v>
      </c>
    </row>
    <row r="38" spans="4:7" x14ac:dyDescent="0.2">
      <c r="D38" s="1" t="s">
        <v>24</v>
      </c>
      <c r="F38" s="1"/>
    </row>
    <row r="39" spans="4:7" x14ac:dyDescent="0.2">
      <c r="D39" s="1" t="s">
        <v>25</v>
      </c>
    </row>
  </sheetData>
  <mergeCells count="11">
    <mergeCell ref="D1:G1"/>
    <mergeCell ref="E32:F32"/>
    <mergeCell ref="E36:F36"/>
    <mergeCell ref="E37:F37"/>
    <mergeCell ref="E33:F33"/>
    <mergeCell ref="D21:G21"/>
    <mergeCell ref="E5:G5"/>
    <mergeCell ref="D17:G17"/>
    <mergeCell ref="D3:G3"/>
    <mergeCell ref="D4:G4"/>
    <mergeCell ref="D8:G8"/>
  </mergeCells>
  <pageMargins left="0.39370078740157477" right="0.39370078740157477" top="0.39370078740157477" bottom="0.39370078740157477" header="0" footer="0"/>
  <pageSetup paperSize="9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D9B2-2A5E-4204-A3A6-DFAC329BD099}">
  <sheetPr>
    <pageSetUpPr fitToPage="1"/>
  </sheetPr>
  <dimension ref="A1:H31"/>
  <sheetViews>
    <sheetView workbookViewId="0">
      <selection activeCell="H15" sqref="H15"/>
    </sheetView>
  </sheetViews>
  <sheetFormatPr defaultColWidth="10.42578125" defaultRowHeight="10.199999999999999" x14ac:dyDescent="0.2"/>
  <cols>
    <col min="1" max="1" width="1.42578125" style="1" customWidth="1"/>
    <col min="2" max="2" width="68.42578125" style="1" customWidth="1"/>
    <col min="3" max="3" width="18.85546875" style="1" customWidth="1"/>
    <col min="4" max="4" width="18.28515625" style="1" customWidth="1"/>
    <col min="5" max="5" width="21.28515625" style="1" customWidth="1"/>
    <col min="6" max="6" width="21.5703125" customWidth="1"/>
    <col min="7" max="7" width="16" customWidth="1"/>
    <col min="8" max="8" width="14.28515625" customWidth="1"/>
  </cols>
  <sheetData>
    <row r="1" spans="2:8" s="1" customFormat="1" ht="9.6" customHeight="1" x14ac:dyDescent="0.2"/>
    <row r="2" spans="2:8" s="1" customFormat="1" ht="30.6" customHeight="1" x14ac:dyDescent="0.25">
      <c r="B2" s="160" t="s">
        <v>62</v>
      </c>
      <c r="C2" s="160"/>
      <c r="D2" s="161"/>
      <c r="E2" s="161"/>
    </row>
    <row r="3" spans="2:8" s="1" customFormat="1" ht="9.6" customHeight="1" x14ac:dyDescent="0.2"/>
    <row r="4" spans="2:8" s="1" customFormat="1" ht="15" customHeight="1" x14ac:dyDescent="0.25">
      <c r="B4" s="160" t="s">
        <v>74</v>
      </c>
      <c r="C4" s="160"/>
      <c r="D4" s="161"/>
      <c r="E4" s="161"/>
    </row>
    <row r="5" spans="2:8" s="1" customFormat="1" ht="15" customHeight="1" x14ac:dyDescent="0.25">
      <c r="B5" s="163" t="s">
        <v>104</v>
      </c>
      <c r="C5" s="163"/>
      <c r="D5" s="163"/>
      <c r="E5" s="163"/>
    </row>
    <row r="6" spans="2:8" s="1" customFormat="1" ht="15" customHeight="1" x14ac:dyDescent="0.25">
      <c r="B6" s="8"/>
      <c r="C6" s="8"/>
      <c r="D6" s="8"/>
      <c r="E6" s="8"/>
    </row>
    <row r="7" spans="2:8" s="1" customFormat="1" ht="35.4" customHeight="1" thickBot="1" x14ac:dyDescent="0.3">
      <c r="B7" s="25" t="s">
        <v>35</v>
      </c>
      <c r="C7" s="25" t="s">
        <v>51</v>
      </c>
      <c r="D7" s="75" t="s">
        <v>56</v>
      </c>
      <c r="E7" s="74" t="s">
        <v>75</v>
      </c>
      <c r="F7" s="74" t="s">
        <v>76</v>
      </c>
    </row>
    <row r="8" spans="2:8" s="1" customFormat="1" ht="22.05" customHeight="1" x14ac:dyDescent="0.2">
      <c r="B8" s="43" t="s">
        <v>77</v>
      </c>
      <c r="C8" s="119">
        <v>17</v>
      </c>
      <c r="D8" s="83">
        <v>1091140000</v>
      </c>
      <c r="E8" s="96" t="s">
        <v>86</v>
      </c>
      <c r="F8" s="109" t="s">
        <v>93</v>
      </c>
    </row>
    <row r="9" spans="2:8" s="1" customFormat="1" ht="12" customHeight="1" x14ac:dyDescent="0.2">
      <c r="B9" s="49" t="s">
        <v>82</v>
      </c>
      <c r="C9" s="88"/>
      <c r="D9" s="36"/>
      <c r="E9" s="147">
        <v>-4817553349.8299999</v>
      </c>
      <c r="F9" s="147">
        <v>-4817553349.8299999</v>
      </c>
    </row>
    <row r="10" spans="2:8" s="1" customFormat="1" ht="12" customHeight="1" thickBot="1" x14ac:dyDescent="0.25">
      <c r="B10" s="70" t="s">
        <v>83</v>
      </c>
      <c r="C10" s="101"/>
      <c r="D10" s="39"/>
      <c r="E10" s="146">
        <v>-4817553349.8299999</v>
      </c>
      <c r="F10" s="146">
        <v>-4817553349.8299999</v>
      </c>
      <c r="G10" s="76"/>
      <c r="H10" s="76"/>
    </row>
    <row r="11" spans="2:8" s="1" customFormat="1" ht="12" customHeight="1" thickBot="1" x14ac:dyDescent="0.3">
      <c r="B11" s="102" t="s">
        <v>78</v>
      </c>
      <c r="C11" s="99"/>
      <c r="D11" s="100">
        <v>0</v>
      </c>
      <c r="E11" s="100">
        <v>0</v>
      </c>
      <c r="F11" s="100">
        <v>0</v>
      </c>
    </row>
    <row r="12" spans="2:8" s="1" customFormat="1" ht="25.8" customHeight="1" thickBot="1" x14ac:dyDescent="0.25">
      <c r="B12" s="145" t="s">
        <v>105</v>
      </c>
      <c r="C12" s="89"/>
      <c r="D12" s="155">
        <v>1091140000</v>
      </c>
      <c r="E12" s="156">
        <v>-17275643686.860001</v>
      </c>
      <c r="F12" s="157">
        <v>-16184503686.860001</v>
      </c>
    </row>
    <row r="13" spans="2:8" s="1" customFormat="1" ht="12" customHeight="1" x14ac:dyDescent="0.2">
      <c r="B13" s="49"/>
      <c r="C13" s="88"/>
      <c r="D13" s="36"/>
      <c r="E13" s="37"/>
    </row>
    <row r="14" spans="2:8" s="1" customFormat="1" ht="12" customHeight="1" x14ac:dyDescent="0.2">
      <c r="B14" s="72"/>
      <c r="C14" s="90"/>
      <c r="D14" s="36"/>
      <c r="E14" s="37"/>
    </row>
    <row r="15" spans="2:8" s="1" customFormat="1" ht="12" customHeight="1" x14ac:dyDescent="0.25">
      <c r="B15" s="10" t="s">
        <v>79</v>
      </c>
      <c r="C15" s="119">
        <v>17</v>
      </c>
      <c r="D15" s="83">
        <v>1091140000</v>
      </c>
      <c r="E15" s="97" t="s">
        <v>87</v>
      </c>
      <c r="F15" s="110" t="s">
        <v>94</v>
      </c>
    </row>
    <row r="16" spans="2:8" s="1" customFormat="1" ht="12" customHeight="1" x14ac:dyDescent="0.25">
      <c r="B16" s="82" t="s">
        <v>80</v>
      </c>
      <c r="C16" s="9"/>
      <c r="D16" s="84">
        <v>0</v>
      </c>
      <c r="E16" s="148">
        <v>-1642773609.27</v>
      </c>
      <c r="F16" s="148">
        <v>-1642773609.27</v>
      </c>
    </row>
    <row r="17" spans="2:8" s="1" customFormat="1" ht="12" customHeight="1" x14ac:dyDescent="0.25">
      <c r="B17" s="10" t="s">
        <v>88</v>
      </c>
      <c r="C17" s="81"/>
      <c r="D17" s="98">
        <f>D16</f>
        <v>0</v>
      </c>
      <c r="E17" s="148">
        <v>-1642773609.27</v>
      </c>
      <c r="F17" s="148">
        <v>-1642773609.27</v>
      </c>
    </row>
    <row r="18" spans="2:8" s="1" customFormat="1" ht="12" customHeight="1" x14ac:dyDescent="0.25">
      <c r="B18" s="82" t="s">
        <v>81</v>
      </c>
      <c r="C18" s="9"/>
      <c r="D18" s="85">
        <v>0</v>
      </c>
      <c r="E18" s="85">
        <v>0</v>
      </c>
      <c r="F18" s="84">
        <f>D18+E18</f>
        <v>0</v>
      </c>
    </row>
    <row r="19" spans="2:8" s="1" customFormat="1" ht="12" customHeight="1" thickBot="1" x14ac:dyDescent="0.3">
      <c r="B19" s="77" t="s">
        <v>106</v>
      </c>
      <c r="C19" s="78"/>
      <c r="D19" s="150">
        <v>1091140000</v>
      </c>
      <c r="E19" s="151">
        <v>-25362051680.259998</v>
      </c>
      <c r="F19" s="149">
        <v>-24270911680.259998</v>
      </c>
    </row>
    <row r="20" spans="2:8" s="1" customFormat="1" ht="12" customHeight="1" x14ac:dyDescent="0.25">
      <c r="B20" s="10"/>
      <c r="C20" s="9"/>
      <c r="D20" s="79"/>
      <c r="E20" s="80"/>
      <c r="F20" s="80"/>
    </row>
    <row r="21" spans="2:8" ht="10.95" customHeight="1" x14ac:dyDescent="0.2">
      <c r="F21" s="1"/>
    </row>
    <row r="22" spans="2:8" s="1" customFormat="1" ht="12" customHeight="1" x14ac:dyDescent="0.25">
      <c r="B22" s="2" t="s">
        <v>18</v>
      </c>
      <c r="C22" s="68" t="s">
        <v>19</v>
      </c>
      <c r="D22" s="87"/>
      <c r="E22" s="65"/>
      <c r="H22" s="152"/>
    </row>
    <row r="23" spans="2:8" s="1" customFormat="1" ht="29.4" customHeight="1" x14ac:dyDescent="0.2">
      <c r="C23" s="69" t="s">
        <v>63</v>
      </c>
      <c r="D23" s="69"/>
      <c r="E23" s="64" t="s">
        <v>21</v>
      </c>
    </row>
    <row r="24" spans="2:8" s="1" customFormat="1" ht="10.95" customHeight="1" x14ac:dyDescent="0.2"/>
    <row r="25" spans="2:8" s="1" customFormat="1" ht="10.95" customHeight="1" x14ac:dyDescent="0.2"/>
    <row r="26" spans="2:8" s="1" customFormat="1" ht="24.6" customHeight="1" x14ac:dyDescent="0.25">
      <c r="B26" s="2" t="s">
        <v>22</v>
      </c>
      <c r="C26" s="68" t="s">
        <v>23</v>
      </c>
      <c r="D26" s="87"/>
      <c r="E26" s="65"/>
    </row>
    <row r="27" spans="2:8" s="1" customFormat="1" ht="37.799999999999997" customHeight="1" x14ac:dyDescent="0.2">
      <c r="C27" s="69" t="s">
        <v>63</v>
      </c>
      <c r="D27" s="69"/>
      <c r="E27" s="66" t="s">
        <v>21</v>
      </c>
    </row>
    <row r="28" spans="2:8" ht="10.95" customHeight="1" x14ac:dyDescent="0.2">
      <c r="F28" s="1"/>
    </row>
    <row r="29" spans="2:8" ht="10.95" customHeight="1" x14ac:dyDescent="0.2">
      <c r="F29" s="1"/>
    </row>
    <row r="30" spans="2:8" s="1" customFormat="1" ht="10.95" customHeight="1" x14ac:dyDescent="0.2">
      <c r="B30" s="1" t="s">
        <v>24</v>
      </c>
    </row>
    <row r="31" spans="2:8" s="1" customFormat="1" ht="10.95" customHeight="1" x14ac:dyDescent="0.2">
      <c r="B31" s="1" t="s">
        <v>25</v>
      </c>
    </row>
  </sheetData>
  <mergeCells count="3">
    <mergeCell ref="B2:E2"/>
    <mergeCell ref="B4:E4"/>
    <mergeCell ref="B5:E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ОСД</vt:lpstr>
      <vt:lpstr>ОДДС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Наржанова Дилара Сейлбековна</dc:creator>
  <cp:lastModifiedBy>Наржанова Дилара Сейлбековна</cp:lastModifiedBy>
  <cp:lastPrinted>2025-07-29T07:20:44Z</cp:lastPrinted>
  <dcterms:created xsi:type="dcterms:W3CDTF">2025-06-03T10:38:28Z</dcterms:created>
  <dcterms:modified xsi:type="dcterms:W3CDTF">2025-07-30T05:12:42Z</dcterms:modified>
</cp:coreProperties>
</file>