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.kolpachshikov\Desktop\ФО 2025\FG\2кв конс\"/>
    </mc:Choice>
  </mc:AlternateContent>
  <xr:revisionPtr revIDLastSave="0" documentId="13_ncr:1_{F439E36C-BFF1-40FC-9C37-ADE0EB9DA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иУ" sheetId="2" r:id="rId2"/>
    <sheet name="ОДДС" sheetId="3" r:id="rId3"/>
    <sheet name="Капитал" sheetId="4" r:id="rId4"/>
  </sheets>
  <definedNames>
    <definedName name="_Hlk112365023" localSheetId="2">ОДДС!#REF!</definedName>
    <definedName name="_Hlk117506244" localSheetId="1">ОПиУ!#REF!</definedName>
    <definedName name="_Hlk117607850" localSheetId="0">Баланс!#REF!</definedName>
    <definedName name="_Hlk117609924" localSheetId="0">Баланс!#REF!</definedName>
    <definedName name="_Hlk117609953" localSheetId="0">Баланс!#REF!</definedName>
    <definedName name="_Hlk117609962" localSheetId="0">Баланс!#REF!</definedName>
    <definedName name="_Hlk117610055" localSheetId="0">Баланс!#REF!</definedName>
    <definedName name="_Hlk117879145" localSheetId="1">ОПиУ!#REF!</definedName>
    <definedName name="_Hlk118030142" localSheetId="2">ОДДС!#REF!</definedName>
    <definedName name="_Hlk118030240" localSheetId="2">ОДДС!#REF!</definedName>
    <definedName name="_Hlk118031397" localSheetId="2">ОДДС!#REF!</definedName>
    <definedName name="_Hlk118031413" localSheetId="2">ОДДС!#REF!</definedName>
    <definedName name="_Hlk118031537" localSheetId="2">ОДДС!#REF!</definedName>
    <definedName name="_Hlk120709774" localSheetId="0">Баланс!#REF!</definedName>
    <definedName name="_Hlk136291301" localSheetId="1">ОПиУ!$A$3</definedName>
    <definedName name="_Hlk316977636" localSheetId="2">ОДДС!#REF!</definedName>
    <definedName name="_Hlk316980784" localSheetId="0">Баланс!#REF!</definedName>
    <definedName name="_Hlk73091446" localSheetId="1">ОПиУ!#REF!</definedName>
    <definedName name="_Hlk73091500" localSheetId="1">ОПиУ!#REF!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" l="1"/>
  <c r="C11" i="2"/>
  <c r="C45" i="3"/>
  <c r="C44" i="3"/>
  <c r="C39" i="3"/>
  <c r="D19" i="3"/>
  <c r="D27" i="3" s="1"/>
  <c r="D29" i="3" s="1"/>
  <c r="C15" i="3"/>
  <c r="C19" i="3" s="1"/>
  <c r="C31" i="1"/>
  <c r="D38" i="1"/>
  <c r="C41" i="3"/>
  <c r="D48" i="3"/>
  <c r="D41" i="3"/>
  <c r="C27" i="3" l="1"/>
  <c r="C29" i="3" s="1"/>
  <c r="C48" i="3"/>
  <c r="C51" i="3" s="1"/>
  <c r="C53" i="3" s="1"/>
  <c r="D51" i="3"/>
  <c r="D53" i="3" s="1"/>
  <c r="D39" i="2"/>
  <c r="D34" i="2"/>
  <c r="D28" i="2"/>
  <c r="D21" i="2"/>
  <c r="D23" i="2" s="1"/>
  <c r="C39" i="2"/>
  <c r="C28" i="2"/>
  <c r="C35" i="2" s="1"/>
  <c r="C21" i="2"/>
  <c r="C23" i="2" s="1"/>
  <c r="D40" i="1"/>
  <c r="C38" i="1"/>
  <c r="C40" i="1" s="1"/>
  <c r="D31" i="1"/>
  <c r="D23" i="1"/>
  <c r="C23" i="1"/>
  <c r="D35" i="2" l="1"/>
  <c r="C41" i="1"/>
  <c r="C42" i="1" s="1"/>
  <c r="D41" i="1"/>
  <c r="D42" i="1" s="1"/>
</calcChain>
</file>

<file path=xl/sharedStrings.xml><?xml version="1.0" encoding="utf-8"?>
<sst xmlns="http://schemas.openxmlformats.org/spreadsheetml/2006/main" count="222" uniqueCount="142">
  <si>
    <t>Приме-чания</t>
  </si>
  <si>
    <t xml:space="preserve">на </t>
  </si>
  <si>
    <t>2024 года</t>
  </si>
  <si>
    <t xml:space="preserve">на  </t>
  </si>
  <si>
    <t xml:space="preserve">31 декабря </t>
  </si>
  <si>
    <t>Активы</t>
  </si>
  <si>
    <t>Денежные средства и их эквиваленты</t>
  </si>
  <si>
    <t>Займы клиентам</t>
  </si>
  <si>
    <t>Займы и задолженность собственника</t>
  </si>
  <si>
    <t>Основные средства</t>
  </si>
  <si>
    <t>Активы по отложенному подоходному налогу</t>
  </si>
  <si>
    <t>-</t>
  </si>
  <si>
    <t>Имущество в категории запасов</t>
  </si>
  <si>
    <t>Прочие активы</t>
  </si>
  <si>
    <t>Авансы выданные</t>
  </si>
  <si>
    <t>Активы, предназначенные для продажи</t>
  </si>
  <si>
    <t>Итого активы</t>
  </si>
  <si>
    <t>Обязательства</t>
  </si>
  <si>
    <t>Займы привлеченные</t>
  </si>
  <si>
    <t>Выпущенные долговые ценные бумаги</t>
  </si>
  <si>
    <t>Резервы</t>
  </si>
  <si>
    <t>Прочие обязательства</t>
  </si>
  <si>
    <t>Итого обязательства</t>
  </si>
  <si>
    <t>Капитал</t>
  </si>
  <si>
    <t>Уставный капитал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</si>
  <si>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</si>
  <si>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</si>
  <si>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</si>
  <si>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</si>
  <si>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Собственнику Материнской компании</t>
  </si>
  <si>
    <t>Неконтролирующую долю</t>
  </si>
  <si>
    <t>Итого капитал</t>
  </si>
  <si>
    <t>ИТОГО ОБЯЗАТЕЛЬСТВА И КАПИТАЛ</t>
  </si>
  <si>
    <t>ТОО «Fincraft Group»</t>
  </si>
  <si>
    <t>Консолидированный промежуточный отчет о финансовом положении</t>
  </si>
  <si>
    <t>(в миллионах казахстанских тенге)</t>
  </si>
  <si>
    <t>(в миллионах казахстанских тенге</t>
  </si>
  <si>
    <t xml:space="preserve">Консолидированный промежуточный отчет о движении денежных средств </t>
  </si>
  <si>
    <t>(в миллионах казахстанских тенге)</t>
  </si>
  <si>
    <t xml:space="preserve">Консолидированный промежуточный отчет об изменениях в капитале </t>
  </si>
  <si>
    <t>Кеңес Ракишев</t>
  </si>
  <si>
    <t>Президент</t>
  </si>
  <si>
    <r>
      <t>Жамал</t>
    </r>
    <r>
      <rPr>
        <b/>
        <sz val="9"/>
        <color rgb="FF000066"/>
        <rFont val="Verdana"/>
        <family val="2"/>
        <charset val="204"/>
      </rPr>
      <t xml:space="preserve"> </t>
    </r>
    <r>
      <rPr>
        <b/>
        <sz val="9"/>
        <color rgb="FF000000"/>
        <rFont val="Verdana"/>
        <family val="2"/>
        <charset val="204"/>
      </rPr>
      <t>Тансыкбаева</t>
    </r>
  </si>
  <si>
    <t>Главный бухгалтер</t>
  </si>
  <si>
    <t>Приме-чание</t>
  </si>
  <si>
    <t>Себестоимость реализованных земельных участков</t>
  </si>
  <si>
    <t>Процентный доход</t>
  </si>
  <si>
    <t>Процентный расход</t>
  </si>
  <si>
    <t>Общие и административные расходы</t>
  </si>
  <si>
    <t>Прочие доходы</t>
  </si>
  <si>
    <t>Прочие расходы</t>
  </si>
  <si>
    <t>Чистый доход по финансовым активам и обязательствам, учитываемым по справедливой стоимости через прибыль или убыток</t>
  </si>
  <si>
    <t>Восстановление (формирование) резервов по ожидаемым кредитным убыткам</t>
  </si>
  <si>
    <t>Прибыль (убыток) от выбытия дочерних организаций</t>
  </si>
  <si>
    <t>Прибыль/(убыток) до налогообложения</t>
  </si>
  <si>
    <t>(Расходы) экономия по корпоративному подоходному налогу</t>
  </si>
  <si>
    <t>Чистая прибыль (убыток) за период</t>
  </si>
  <si>
    <t>Относящийся к:</t>
  </si>
  <si>
    <t>- Собственнику Материнской компании</t>
  </si>
  <si>
    <t>- Неконтролирующей доле</t>
  </si>
  <si>
    <t>Прочий совокупный доход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</si>
  <si>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</si>
  <si>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Доход/(Убыток) от переоценки справедливой стоимости инвестиционных ценных бумаг, оцениваемых по справедливой стоимости через прочий совокупный доход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</si>
  <si>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</si>
  <si>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</si>
  <si>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 за период</t>
  </si>
  <si>
    <t>Общий совокупный доход за период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</si>
  <si>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</si>
  <si>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</si>
  <si>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</si>
  <si>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Операционные расходы уплаченные</t>
  </si>
  <si>
    <t>Чистое использование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</si>
  <si>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</si>
  <si>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>Займы и задолженность конечного акционера</t>
  </si>
  <si>
    <t>Прочие обязательствах</t>
  </si>
  <si>
    <t>Чистое поступление (использование) денежных средств в операционной деятельности до подоходного налога</t>
  </si>
  <si>
    <t>Подоходный налог уплаченный</t>
  </si>
  <si>
    <t>Чистое поступление (использование) денежных средств в операционной деятельности</t>
  </si>
  <si>
    <t>Движение денежных средств от инвестиционной деятельности:</t>
  </si>
  <si>
    <t>Приобретение инвестиционной недвижимости</t>
  </si>
  <si>
    <t>Приобретение основных средств</t>
  </si>
  <si>
    <t>Чистое уменьшение/увеличение уставного капитала дочерней организации</t>
  </si>
  <si>
    <t>Чистое (использование) поступление денежных средств в инвестиционной деятельности</t>
  </si>
  <si>
    <t>Движение денежных средств от финансовой деятельности:</t>
  </si>
  <si>
    <t>Поступления от выпуска долевых ценных бумаг</t>
  </si>
  <si>
    <t>Привлечение займов</t>
  </si>
  <si>
    <t>Погашение привлеченных займов</t>
  </si>
  <si>
    <t>Прочие выбытия</t>
  </si>
  <si>
    <t>Чистое поступление (использование)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</si>
  <si>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</si>
  <si>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(уменьшение)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</si>
  <si>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</si>
  <si>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периода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</si>
  <si>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</si>
  <si>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</si>
  <si>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</si>
  <si>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 xml:space="preserve"> Итого </t>
  </si>
  <si>
    <t xml:space="preserve"> Неконтро-лирующая</t>
  </si>
  <si>
    <t>Остаток на 1 января 2024 года</t>
  </si>
  <si>
    <t>Прочий совокупный (убыток) доход за период</t>
  </si>
  <si>
    <t>Итого совокупный доход (убыток) за период</t>
  </si>
  <si>
    <t>Чистый убыток за период</t>
  </si>
  <si>
    <t xml:space="preserve">                                      </t>
  </si>
  <si>
    <t>2025 года</t>
  </si>
  <si>
    <t>Инвестиционные ценные бумаги, оцениваемые  по справедливой стоимости через прибыль или убыток</t>
  </si>
  <si>
    <t>Активы по текущему подоходному налогу</t>
  </si>
  <si>
    <t>Торговая и прочая дебиторская задолженность</t>
  </si>
  <si>
    <t>Обязательства, связанные с активами, предназначенными для продажи</t>
  </si>
  <si>
    <t>Торговая кредиторская задолженность</t>
  </si>
  <si>
    <t>Выручка</t>
  </si>
  <si>
    <t>Чистый доход/убыток по операциям с иностранной валютой</t>
  </si>
  <si>
    <t>Расходы на сбыт и дистрибуцию</t>
  </si>
  <si>
    <t>Убыток от прекращенной деятельности</t>
  </si>
  <si>
    <t>Жамал Тансыкбаева</t>
  </si>
  <si>
    <r>
      <t>2024 года</t>
    </r>
    <r>
      <rPr>
        <b/>
        <sz val="8"/>
        <rFont val="Verdana"/>
        <family val="2"/>
        <charset val="204"/>
      </rPr>
      <t xml:space="preserve"> </t>
    </r>
  </si>
  <si>
    <t xml:space="preserve">Поступления от реализации </t>
  </si>
  <si>
    <t>Выплаты поставщикам и подрядчикам и уплата налогов, кроме подоходного</t>
  </si>
  <si>
    <t>Прочие поступления/выбытия от операционной деятельности полученные</t>
  </si>
  <si>
    <t>Чистый приток по валютным операциям</t>
  </si>
  <si>
    <t>Торговая и прочая дебиторской задолженности</t>
  </si>
  <si>
    <t>Торговая и прочая кредиторская задолженность</t>
  </si>
  <si>
    <t>Займы выданные/полученные</t>
  </si>
  <si>
    <t>Приобретение дополнительных акции ДК</t>
  </si>
  <si>
    <t>Поступление от продажи дочерних организаций</t>
  </si>
  <si>
    <t>Прочие выплаты/поступления</t>
  </si>
  <si>
    <t>Поступления от продажи прочих инвестиций</t>
  </si>
  <si>
    <t>Остаток на 1 января 2025 года</t>
  </si>
  <si>
    <t>Чистый доход за период</t>
  </si>
  <si>
    <t>30 июня</t>
  </si>
  <si>
    <t xml:space="preserve">за 6 месяцев, завершившиеся, </t>
  </si>
  <si>
    <t>Реализация финансовых активов</t>
  </si>
  <si>
    <t>Погашение долговых ценных бумаг</t>
  </si>
  <si>
    <t>Чистое увеличение (уменьшение) денежных средств – прекращенная  деятельность</t>
  </si>
  <si>
    <t>Выбытие (приобретение) долевых инвестиционных ценных бумаг, оцениваемых по справедливой стоимости через ОПиУ</t>
  </si>
  <si>
    <t>по состоянию на 30 июня 2025 года, неаудировано</t>
  </si>
  <si>
    <t>Консолидированный промежуточный отчет о прибыли или убытке и прочем совокупном доходе за 1 полугодие, завершившееся 30 июня 2025 года, неаудировано</t>
  </si>
  <si>
    <r>
      <t>за  1 полугодие, завершившееся 30 июня 2025 года, неаудировано</t>
    </r>
    <r>
      <rPr>
        <b/>
        <i/>
        <sz val="9"/>
        <color theme="1"/>
        <rFont val="Verdana"/>
        <family val="2"/>
        <charset val="204"/>
      </rPr>
      <t xml:space="preserve"> </t>
    </r>
  </si>
  <si>
    <t xml:space="preserve">за  1 полугодие, завершившееся 30 июня 2025 года, неаудировано </t>
  </si>
  <si>
    <t>Остаток на 30 июня 2025 года</t>
  </si>
  <si>
    <t>Остаток на 30 июня 2024 года</t>
  </si>
  <si>
    <t xml:space="preserve">-                                      </t>
  </si>
  <si>
    <t>Займы выданные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</si>
</sst>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9"/>
      <color theme="1"/>
      <name val="Verdana"/>
      <family val="2"/>
      <charset val="204"/>
    </font>
    <font>
      <b/>
      <sz val="9"/>
      <color rgb="FF000066"/>
      <name val="Verdana"/>
      <family val="2"/>
      <charset val="204"/>
    </font>
    <font>
      <i/>
      <sz val="9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theme="1"/>
      <name val="Verdana"/>
      <family val="2"/>
      <charset val="204"/>
    </font>
    <font>
      <b/>
      <sz val="10"/>
      <name val="Verdana"/>
      <family val="2"/>
      <charset val="204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i/>
      <sz val="8"/>
      <name val="Verdana"/>
      <family val="2"/>
      <charset val="204"/>
    </font>
    <font>
      <b/>
      <sz val="8"/>
      <color theme="1"/>
      <name val="Arial"/>
      <family val="2"/>
      <charset val="204"/>
    </font>
    <font>
      <sz val="8"/>
      <color rgb="FF000066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7.5"/>
      <color theme="1"/>
      <name val="Verdana"/>
      <family val="2"/>
      <charset val="204"/>
    </font>
    <font>
      <sz val="7.5"/>
      <color theme="1"/>
      <name val="Times New Roman"/>
      <family val="1"/>
      <charset val="204"/>
    </font>
    <font>
      <b/>
      <sz val="7.5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1" xfId="0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3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/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164" fontId="2" fillId="0" borderId="4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25" fillId="0" borderId="0" xfId="0" applyFont="1"/>
    <xf numFmtId="0" fontId="26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164" fontId="25" fillId="0" borderId="0" xfId="1" applyNumberFormat="1" applyFont="1" applyBorder="1"/>
    <xf numFmtId="0" fontId="2" fillId="0" borderId="5" xfId="0" applyFont="1" applyBorder="1" applyAlignment="1">
      <alignment horizontal="right" vertical="center"/>
    </xf>
    <xf numFmtId="0" fontId="27" fillId="0" borderId="5" xfId="0" applyFont="1" applyBorder="1" applyAlignment="1">
      <alignment vertical="center" wrapText="1"/>
    </xf>
    <xf numFmtId="0" fontId="25" fillId="0" borderId="1" xfId="0" applyFont="1" applyBorder="1"/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1" fontId="3" fillId="0" borderId="0" xfId="0" applyNumberFormat="1" applyFont="1" applyAlignment="1">
      <alignment horizontal="right" vertical="center"/>
    </xf>
    <xf numFmtId="0" fontId="31" fillId="0" borderId="5" xfId="0" applyFont="1" applyBorder="1" applyAlignment="1">
      <alignment horizontal="right" vertical="center" wrapText="1"/>
    </xf>
    <xf numFmtId="0" fontId="30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1" fillId="0" borderId="3" xfId="0" applyFont="1" applyBorder="1" applyAlignment="1">
      <alignment horizontal="right" vertical="center" wrapText="1"/>
    </xf>
    <xf numFmtId="0" fontId="32" fillId="0" borderId="5" xfId="0" applyFont="1" applyBorder="1" applyAlignment="1">
      <alignment horizontal="right" vertical="center" wrapText="1"/>
    </xf>
    <xf numFmtId="0" fontId="33" fillId="0" borderId="5" xfId="0" applyFont="1" applyBorder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4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8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selection activeCell="B16" sqref="B16"/>
    </sheetView>
  </sheetViews>
  <sheetFormatPr defaultColWidth="9.140625" defaultRowHeight="14.25" x14ac:dyDescent="0.2"/>
  <cols>
    <col min="1" max="1" width="39.42578125" style="37" customWidth="1"/>
    <col min="2" max="2" width="13" style="37" customWidth="1"/>
    <col min="3" max="3" width="13.140625" style="37" bestFit="1" customWidth="1"/>
    <col min="4" max="4" width="12" style="37" customWidth="1"/>
    <col min="5" max="16384" width="9.140625" style="37"/>
  </cols>
  <sheetData>
    <row r="1" spans="1:4" x14ac:dyDescent="0.2">
      <c r="A1" s="9" t="s">
        <v>33</v>
      </c>
    </row>
    <row r="2" spans="1:4" x14ac:dyDescent="0.2">
      <c r="A2" s="9"/>
    </row>
    <row r="3" spans="1:4" x14ac:dyDescent="0.2">
      <c r="A3" s="10" t="s">
        <v>34</v>
      </c>
    </row>
    <row r="4" spans="1:4" x14ac:dyDescent="0.2">
      <c r="A4" s="10" t="s">
        <v>134</v>
      </c>
    </row>
    <row r="5" spans="1:4" x14ac:dyDescent="0.2">
      <c r="A5" s="11" t="s">
        <v>35</v>
      </c>
    </row>
    <row r="7" spans="1:4" ht="15" customHeight="1" x14ac:dyDescent="0.2">
      <c r="A7" s="99"/>
      <c r="B7" s="100" t="s">
        <v>0</v>
      </c>
      <c r="C7" s="1" t="s">
        <v>1</v>
      </c>
      <c r="D7" s="1" t="s">
        <v>3</v>
      </c>
    </row>
    <row r="8" spans="1:4" ht="15" customHeight="1" x14ac:dyDescent="0.2">
      <c r="A8" s="99"/>
      <c r="B8" s="100"/>
      <c r="C8" s="1" t="s">
        <v>128</v>
      </c>
      <c r="D8" s="1" t="s">
        <v>4</v>
      </c>
    </row>
    <row r="9" spans="1:4" ht="15.75" customHeight="1" thickBot="1" x14ac:dyDescent="0.25">
      <c r="A9" s="99"/>
      <c r="B9" s="100"/>
      <c r="C9" s="2" t="s">
        <v>103</v>
      </c>
      <c r="D9" s="2" t="s">
        <v>2</v>
      </c>
    </row>
    <row r="10" spans="1:4" x14ac:dyDescent="0.2">
      <c r="A10" s="17" t="s">
        <v>5</v>
      </c>
      <c r="B10" s="22"/>
      <c r="C10" s="1"/>
      <c r="D10" s="1"/>
    </row>
    <row r="11" spans="1:4" x14ac:dyDescent="0.2">
      <c r="A11" s="20" t="s">
        <v>6</v>
      </c>
      <c r="B11" s="22">
        <v>3</v>
      </c>
      <c r="C11" s="42">
        <v>1783</v>
      </c>
      <c r="D11" s="43">
        <v>819</v>
      </c>
    </row>
    <row r="12" spans="1:4" ht="31.5" x14ac:dyDescent="0.2">
      <c r="A12" s="38" t="s">
        <v>104</v>
      </c>
      <c r="B12" s="22">
        <v>4</v>
      </c>
      <c r="C12" s="42">
        <v>65164</v>
      </c>
      <c r="D12" s="43">
        <v>59164</v>
      </c>
    </row>
    <row r="13" spans="1:4" x14ac:dyDescent="0.2">
      <c r="A13" s="38" t="s">
        <v>141</v>
      </c>
      <c r="B13" s="22">
        <v>5</v>
      </c>
      <c r="C13" s="42">
        <v>60637</v>
      </c>
      <c r="D13" s="43">
        <v>59715</v>
      </c>
    </row>
    <row r="14" spans="1:4" x14ac:dyDescent="0.2">
      <c r="A14" s="38" t="s">
        <v>8</v>
      </c>
      <c r="B14" s="22">
        <v>6</v>
      </c>
      <c r="C14" s="42">
        <v>18514</v>
      </c>
      <c r="D14" s="43">
        <v>14817</v>
      </c>
    </row>
    <row r="15" spans="1:4" x14ac:dyDescent="0.2">
      <c r="A15" s="38" t="s">
        <v>9</v>
      </c>
      <c r="B15" s="22"/>
      <c r="C15" s="42">
        <v>32882</v>
      </c>
      <c r="D15" s="43">
        <v>33668</v>
      </c>
    </row>
    <row r="16" spans="1:4" ht="21" x14ac:dyDescent="0.2">
      <c r="A16" s="38" t="s">
        <v>10</v>
      </c>
      <c r="B16" s="22"/>
      <c r="C16" s="42">
        <v>1326</v>
      </c>
      <c r="D16" s="43">
        <v>1326</v>
      </c>
    </row>
    <row r="17" spans="1:4" x14ac:dyDescent="0.2">
      <c r="A17" s="38" t="s">
        <v>105</v>
      </c>
      <c r="B17" s="22"/>
      <c r="C17" s="42">
        <v>131</v>
      </c>
      <c r="D17" s="43"/>
    </row>
    <row r="18" spans="1:4" x14ac:dyDescent="0.2">
      <c r="A18" s="38" t="s">
        <v>12</v>
      </c>
      <c r="B18" s="22">
        <v>7</v>
      </c>
      <c r="C18" s="42">
        <v>741</v>
      </c>
      <c r="D18" s="43" t="s">
        <v>11</v>
      </c>
    </row>
    <row r="19" spans="1:4" x14ac:dyDescent="0.2">
      <c r="A19" s="38" t="s">
        <v>14</v>
      </c>
      <c r="B19" s="22"/>
      <c r="C19" s="42">
        <v>102</v>
      </c>
      <c r="D19" s="43" t="s">
        <v>11</v>
      </c>
    </row>
    <row r="20" spans="1:4" x14ac:dyDescent="0.2">
      <c r="A20" s="38" t="s">
        <v>15</v>
      </c>
      <c r="B20" s="22"/>
      <c r="C20" s="42">
        <v>7574</v>
      </c>
      <c r="D20" s="43">
        <v>7600</v>
      </c>
    </row>
    <row r="21" spans="1:4" ht="21" x14ac:dyDescent="0.2">
      <c r="A21" s="38" t="s">
        <v>106</v>
      </c>
      <c r="B21" s="22"/>
      <c r="C21" s="42">
        <v>21923</v>
      </c>
      <c r="D21" s="43">
        <v>18994</v>
      </c>
    </row>
    <row r="22" spans="1:4" ht="15" thickBot="1" x14ac:dyDescent="0.25">
      <c r="A22" s="38" t="s">
        <v>13</v>
      </c>
      <c r="B22" s="22">
        <v>8</v>
      </c>
      <c r="C22" s="42">
        <v>14317</v>
      </c>
      <c r="D22" s="44">
        <v>19839</v>
      </c>
    </row>
    <row r="23" spans="1:4" ht="15" thickBot="1" x14ac:dyDescent="0.25">
      <c r="A23" s="39" t="s">
        <v>16</v>
      </c>
      <c r="B23" s="22"/>
      <c r="C23" s="45">
        <f>SUM(C11:C22)</f>
        <v>225094</v>
      </c>
      <c r="D23" s="45">
        <f t="shared" ref="D23" si="0">SUM(D11:D22)</f>
        <v>215942</v>
      </c>
    </row>
    <row r="24" spans="1:4" ht="15" thickTop="1" x14ac:dyDescent="0.2">
      <c r="A24" s="39" t="s">
        <v>17</v>
      </c>
      <c r="B24" s="22"/>
      <c r="C24" s="46"/>
      <c r="D24" s="47"/>
    </row>
    <row r="25" spans="1:4" x14ac:dyDescent="0.2">
      <c r="A25" s="38" t="s">
        <v>18</v>
      </c>
      <c r="B25" s="22">
        <v>9</v>
      </c>
      <c r="C25" s="42">
        <v>83388</v>
      </c>
      <c r="D25" s="43">
        <v>81935</v>
      </c>
    </row>
    <row r="26" spans="1:4" x14ac:dyDescent="0.2">
      <c r="A26" s="20" t="s">
        <v>19</v>
      </c>
      <c r="B26" s="22">
        <v>10</v>
      </c>
      <c r="C26" s="42">
        <v>62486</v>
      </c>
      <c r="D26" s="43">
        <v>49688</v>
      </c>
    </row>
    <row r="27" spans="1:4" x14ac:dyDescent="0.2">
      <c r="A27" s="20" t="s">
        <v>20</v>
      </c>
      <c r="B27" s="22"/>
      <c r="C27" s="42" t="s">
        <v>11</v>
      </c>
      <c r="D27" s="43">
        <v>2396</v>
      </c>
    </row>
    <row r="28" spans="1:4" ht="21" x14ac:dyDescent="0.2">
      <c r="A28" s="20" t="s">
        <v>107</v>
      </c>
      <c r="B28" s="22"/>
      <c r="C28" s="42">
        <v>881</v>
      </c>
      <c r="D28" s="43">
        <v>738</v>
      </c>
    </row>
    <row r="29" spans="1:4" x14ac:dyDescent="0.2">
      <c r="A29" s="20" t="s">
        <v>108</v>
      </c>
      <c r="B29" s="22"/>
      <c r="C29" s="42">
        <v>22242</v>
      </c>
      <c r="D29" s="43">
        <v>23015</v>
      </c>
    </row>
    <row r="30" spans="1:4" ht="15" thickBot="1" x14ac:dyDescent="0.25">
      <c r="A30" s="20" t="s">
        <v>21</v>
      </c>
      <c r="B30" s="22">
        <v>11</v>
      </c>
      <c r="C30" s="48">
        <v>11909</v>
      </c>
      <c r="D30" s="44">
        <v>8715</v>
      </c>
    </row>
    <row r="31" spans="1:4" ht="15" thickBot="1" x14ac:dyDescent="0.25">
      <c r="A31" s="18" t="s">
        <v>22</v>
      </c>
      <c r="B31" s="22"/>
      <c r="C31" s="49">
        <f>SUM(C25:C30)</f>
        <v>180906</v>
      </c>
      <c r="D31" s="49">
        <f>SUM(D25:D30)</f>
        <v>166487</v>
      </c>
    </row>
    <row r="32" spans="1:4" ht="15" thickTop="1" x14ac:dyDescent="0.2">
      <c r="A32" s="18" t="s">
        <v>23</v>
      </c>
      <c r="B32" s="22"/>
      <c r="C32" s="46"/>
      <c r="D32" s="50"/>
    </row>
    <row r="33" spans="1:4" x14ac:dyDescent="0.2">
      <c r="A33" s="20" t="s">
        <v>24</v>
      </c>
      <c r="B33" s="22">
        <v>12</v>
      </c>
      <c r="C33" s="42">
        <v>107714</v>
      </c>
      <c r="D33" s="43">
        <v>107714</v>
      </c>
    </row>
    <row r="34" spans="1:4" x14ac:dyDescent="0.2">
      <c r="A34" s="20" t="s">
        <v>25</v>
      </c>
      <c r="B34" s="22"/>
      <c r="C34" s="42">
        <v>-5400</v>
      </c>
      <c r="D34" s="43">
        <v>-4576</v>
      </c>
    </row>
    <row r="35" spans="1:4" x14ac:dyDescent="0.2">
      <c r="A35" s="81" t="s">
        <v>26</v>
      </c>
      <c r="B35" s="22"/>
      <c r="C35" s="42">
        <v>167</v>
      </c>
      <c r="D35" s="43">
        <v>167</v>
      </c>
    </row>
    <row r="36" spans="1:4" ht="15" thickBot="1" x14ac:dyDescent="0.25">
      <c r="A36" s="20" t="s">
        <v>27</v>
      </c>
      <c r="B36" s="22"/>
      <c r="C36" s="48">
        <v>-83752</v>
      </c>
      <c r="D36" s="44">
        <v>-79991</v>
      </c>
    </row>
    <row r="37" spans="1:4" x14ac:dyDescent="0.2">
      <c r="A37" s="18" t="s">
        <v>28</v>
      </c>
      <c r="B37" s="22"/>
      <c r="C37" s="42"/>
      <c r="D37" s="51"/>
    </row>
    <row r="38" spans="1:4" x14ac:dyDescent="0.2">
      <c r="A38" s="20" t="s">
        <v>29</v>
      </c>
      <c r="B38" s="22"/>
      <c r="C38" s="42">
        <f>SUM(C33:C36)</f>
        <v>18729</v>
      </c>
      <c r="D38" s="42">
        <f>SUM(D33:D36)</f>
        <v>23314</v>
      </c>
    </row>
    <row r="39" spans="1:4" ht="15" thickBot="1" x14ac:dyDescent="0.25">
      <c r="A39" s="20" t="s">
        <v>30</v>
      </c>
      <c r="B39" s="22"/>
      <c r="C39" s="48">
        <v>25459</v>
      </c>
      <c r="D39" s="44">
        <v>26141</v>
      </c>
    </row>
    <row r="40" spans="1:4" ht="15" thickBot="1" x14ac:dyDescent="0.25">
      <c r="A40" s="18" t="s">
        <v>31</v>
      </c>
      <c r="B40" s="22"/>
      <c r="C40" s="52">
        <f>C38+C39</f>
        <v>44188</v>
      </c>
      <c r="D40" s="52">
        <f>D38+D39</f>
        <v>49455</v>
      </c>
    </row>
    <row r="41" spans="1:4" ht="15" thickBot="1" x14ac:dyDescent="0.25">
      <c r="A41" s="18" t="s">
        <v>32</v>
      </c>
      <c r="B41" s="22"/>
      <c r="C41" s="53">
        <f>C40+C31</f>
        <v>225094</v>
      </c>
      <c r="D41" s="53">
        <f>D40+D31</f>
        <v>215942</v>
      </c>
    </row>
    <row r="42" spans="1:4" x14ac:dyDescent="0.2">
      <c r="A42" s="17"/>
      <c r="B42" s="22"/>
      <c r="C42" s="16">
        <f>C23-C41</f>
        <v>0</v>
      </c>
      <c r="D42" s="16">
        <f>D23-D41</f>
        <v>0</v>
      </c>
    </row>
    <row r="45" spans="1:4" ht="15" thickBot="1" x14ac:dyDescent="0.25">
      <c r="A45" s="41"/>
      <c r="C45" s="41"/>
      <c r="D45" s="41"/>
    </row>
    <row r="46" spans="1:4" x14ac:dyDescent="0.2">
      <c r="A46" s="14" t="s">
        <v>40</v>
      </c>
      <c r="B46" s="101"/>
      <c r="C46" s="8" t="s">
        <v>42</v>
      </c>
    </row>
    <row r="47" spans="1:4" x14ac:dyDescent="0.2">
      <c r="A47" s="13" t="s">
        <v>41</v>
      </c>
      <c r="B47" s="101"/>
      <c r="C47" s="7" t="s">
        <v>43</v>
      </c>
    </row>
    <row r="48" spans="1:4" x14ac:dyDescent="0.2">
      <c r="A48" s="13" t="s">
        <v>33</v>
      </c>
      <c r="B48" s="101"/>
      <c r="C48" s="7" t="s">
        <v>33</v>
      </c>
    </row>
  </sheetData>
  <mergeCells count="3">
    <mergeCell ref="A7:A9"/>
    <mergeCell ref="B7:B9"/>
    <mergeCell ref="B46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AB02-F145-46A4-B593-0CD0ACDF9DA6}">
  <dimension ref="A1:E44"/>
  <sheetViews>
    <sheetView workbookViewId="0">
      <selection activeCell="H20" sqref="H20"/>
    </sheetView>
  </sheetViews>
  <sheetFormatPr defaultColWidth="9.140625" defaultRowHeight="14.25" x14ac:dyDescent="0.2"/>
  <cols>
    <col min="1" max="1" width="43.85546875" style="59" customWidth="1"/>
    <col min="2" max="2" width="11.7109375" style="59" customWidth="1"/>
    <col min="3" max="3" width="19.5703125" style="59" customWidth="1"/>
    <col min="4" max="4" width="18" style="59" customWidth="1"/>
    <col min="5" max="16384" width="9.140625" style="59"/>
  </cols>
  <sheetData>
    <row r="1" spans="1:5" x14ac:dyDescent="0.2">
      <c r="A1" s="56" t="s">
        <v>33</v>
      </c>
    </row>
    <row r="2" spans="1:5" x14ac:dyDescent="0.2">
      <c r="A2" s="56"/>
    </row>
    <row r="3" spans="1:5" x14ac:dyDescent="0.2">
      <c r="A3" s="57" t="s">
        <v>135</v>
      </c>
    </row>
    <row r="4" spans="1:5" x14ac:dyDescent="0.2">
      <c r="A4" s="58" t="s">
        <v>36</v>
      </c>
    </row>
    <row r="6" spans="1:5" ht="24" customHeight="1" x14ac:dyDescent="0.2">
      <c r="A6" s="17"/>
      <c r="B6" s="100" t="s">
        <v>44</v>
      </c>
      <c r="C6" s="3" t="s">
        <v>129</v>
      </c>
      <c r="D6" s="3" t="s">
        <v>129</v>
      </c>
      <c r="E6" s="102"/>
    </row>
    <row r="7" spans="1:5" ht="15" customHeight="1" x14ac:dyDescent="0.2">
      <c r="A7" s="17"/>
      <c r="B7" s="100"/>
      <c r="C7" s="1" t="s">
        <v>128</v>
      </c>
      <c r="D7" s="1" t="s">
        <v>128</v>
      </c>
      <c r="E7" s="102"/>
    </row>
    <row r="8" spans="1:5" ht="15.75" customHeight="1" thickBot="1" x14ac:dyDescent="0.25">
      <c r="A8" s="17"/>
      <c r="B8" s="100"/>
      <c r="C8" s="2" t="s">
        <v>103</v>
      </c>
      <c r="D8" s="2" t="s">
        <v>114</v>
      </c>
      <c r="E8" s="102"/>
    </row>
    <row r="9" spans="1:5" ht="15" x14ac:dyDescent="0.2">
      <c r="A9" s="19" t="s">
        <v>109</v>
      </c>
      <c r="B9" s="22"/>
      <c r="C9" s="1">
        <v>13653</v>
      </c>
      <c r="D9" s="82">
        <v>2452</v>
      </c>
      <c r="E9" s="60"/>
    </row>
    <row r="10" spans="1:5" ht="21" x14ac:dyDescent="0.2">
      <c r="A10" s="20" t="s">
        <v>45</v>
      </c>
      <c r="B10" s="22"/>
      <c r="C10" s="1">
        <v>-7584</v>
      </c>
      <c r="D10" s="82">
        <v>-5622</v>
      </c>
      <c r="E10" s="60"/>
    </row>
    <row r="11" spans="1:5" ht="15" x14ac:dyDescent="0.2">
      <c r="A11" s="20" t="s">
        <v>46</v>
      </c>
      <c r="B11" s="22">
        <v>13</v>
      </c>
      <c r="C11" s="1">
        <f>5634-3296</f>
        <v>2338</v>
      </c>
      <c r="D11" s="82">
        <v>5324</v>
      </c>
      <c r="E11" s="60"/>
    </row>
    <row r="12" spans="1:5" ht="15" x14ac:dyDescent="0.2">
      <c r="A12" s="20" t="s">
        <v>47</v>
      </c>
      <c r="B12" s="22">
        <v>14</v>
      </c>
      <c r="C12" s="1">
        <v>-6649</v>
      </c>
      <c r="D12" s="82">
        <v>-8699</v>
      </c>
      <c r="E12" s="60"/>
    </row>
    <row r="13" spans="1:5" ht="21" x14ac:dyDescent="0.2">
      <c r="A13" s="20" t="s">
        <v>110</v>
      </c>
      <c r="B13" s="22"/>
      <c r="C13" s="1">
        <v>233</v>
      </c>
      <c r="D13" s="82">
        <v>-1937</v>
      </c>
      <c r="E13" s="60"/>
    </row>
    <row r="14" spans="1:5" ht="15" x14ac:dyDescent="0.2">
      <c r="A14" s="20" t="s">
        <v>48</v>
      </c>
      <c r="B14" s="22">
        <v>15</v>
      </c>
      <c r="C14" s="1">
        <v>-5401</v>
      </c>
      <c r="D14" s="82">
        <v>-8140</v>
      </c>
      <c r="E14" s="60"/>
    </row>
    <row r="15" spans="1:5" ht="15" x14ac:dyDescent="0.2">
      <c r="A15" s="20" t="s">
        <v>49</v>
      </c>
      <c r="B15" s="22">
        <v>16</v>
      </c>
      <c r="C15" s="1">
        <v>434</v>
      </c>
      <c r="D15" s="82">
        <v>9460</v>
      </c>
      <c r="E15" s="60"/>
    </row>
    <row r="16" spans="1:5" ht="15" x14ac:dyDescent="0.2">
      <c r="A16" s="20" t="s">
        <v>50</v>
      </c>
      <c r="B16" s="22">
        <v>16</v>
      </c>
      <c r="C16" s="1">
        <v>-70</v>
      </c>
      <c r="D16" s="82">
        <v>-11940</v>
      </c>
      <c r="E16" s="60"/>
    </row>
    <row r="17" spans="1:5" ht="31.5" x14ac:dyDescent="0.2">
      <c r="A17" s="20" t="s">
        <v>51</v>
      </c>
      <c r="B17" s="22">
        <v>17</v>
      </c>
      <c r="C17" s="1">
        <v>3296</v>
      </c>
      <c r="D17" s="1">
        <v>11241</v>
      </c>
      <c r="E17" s="60"/>
    </row>
    <row r="18" spans="1:5" ht="21" x14ac:dyDescent="0.2">
      <c r="A18" s="20" t="s">
        <v>52</v>
      </c>
      <c r="B18" s="22"/>
      <c r="C18" s="1" t="s">
        <v>11</v>
      </c>
      <c r="D18" s="1">
        <v>-722</v>
      </c>
      <c r="E18" s="60"/>
    </row>
    <row r="19" spans="1:5" ht="15" x14ac:dyDescent="0.2">
      <c r="A19" s="62" t="s">
        <v>111</v>
      </c>
      <c r="B19" s="22"/>
      <c r="C19" s="1">
        <v>-2825</v>
      </c>
      <c r="D19" s="1" t="s">
        <v>11</v>
      </c>
      <c r="E19" s="60"/>
    </row>
    <row r="20" spans="1:5" ht="21.75" thickBot="1" x14ac:dyDescent="0.25">
      <c r="A20" s="20" t="s">
        <v>53</v>
      </c>
      <c r="B20" s="22"/>
      <c r="C20" s="2" t="s">
        <v>11</v>
      </c>
      <c r="D20" s="2">
        <v>-9624</v>
      </c>
      <c r="E20" s="60"/>
    </row>
    <row r="21" spans="1:5" ht="15" x14ac:dyDescent="0.2">
      <c r="A21" s="18" t="s">
        <v>54</v>
      </c>
      <c r="B21" s="61"/>
      <c r="C21" s="16">
        <f>SUM(C9:C20)</f>
        <v>-2575</v>
      </c>
      <c r="D21" s="16">
        <f>SUM(D9:D20)</f>
        <v>-18207</v>
      </c>
      <c r="E21" s="60"/>
    </row>
    <row r="22" spans="1:5" ht="21.75" thickBot="1" x14ac:dyDescent="0.25">
      <c r="A22" s="20" t="s">
        <v>55</v>
      </c>
      <c r="B22" s="22"/>
      <c r="C22" s="2">
        <v>-871</v>
      </c>
      <c r="D22" s="2">
        <v>-831</v>
      </c>
      <c r="E22" s="60"/>
    </row>
    <row r="23" spans="1:5" ht="15" x14ac:dyDescent="0.2">
      <c r="A23" s="18" t="s">
        <v>56</v>
      </c>
      <c r="B23" s="22"/>
      <c r="C23" s="16">
        <f>C21+C22</f>
        <v>-3446</v>
      </c>
      <c r="D23" s="16">
        <f>D21+D22</f>
        <v>-19038</v>
      </c>
      <c r="E23" s="60"/>
    </row>
    <row r="24" spans="1:5" ht="15" x14ac:dyDescent="0.2">
      <c r="A24" s="62" t="s">
        <v>112</v>
      </c>
      <c r="B24" s="63"/>
      <c r="C24" s="1">
        <v>-173</v>
      </c>
      <c r="D24" s="16">
        <v>-218</v>
      </c>
      <c r="E24" s="60"/>
    </row>
    <row r="25" spans="1:5" ht="15" x14ac:dyDescent="0.2">
      <c r="A25" s="20" t="s">
        <v>57</v>
      </c>
      <c r="B25" s="22"/>
      <c r="C25" s="16"/>
      <c r="D25" s="16"/>
      <c r="E25" s="60"/>
    </row>
    <row r="26" spans="1:5" ht="15" x14ac:dyDescent="0.2">
      <c r="A26" s="20" t="s">
        <v>58</v>
      </c>
      <c r="B26" s="22"/>
      <c r="C26" s="1">
        <v>-3761</v>
      </c>
      <c r="D26" s="1">
        <v>-20482</v>
      </c>
      <c r="E26" s="60"/>
    </row>
    <row r="27" spans="1:5" ht="15.75" thickBot="1" x14ac:dyDescent="0.25">
      <c r="A27" s="20" t="s">
        <v>59</v>
      </c>
      <c r="B27" s="22"/>
      <c r="C27" s="2">
        <v>142</v>
      </c>
      <c r="D27" s="2">
        <v>1226</v>
      </c>
      <c r="E27" s="60"/>
    </row>
    <row r="28" spans="1:5" ht="15.75" thickBot="1" x14ac:dyDescent="0.25">
      <c r="A28" s="18" t="s">
        <v>56</v>
      </c>
      <c r="B28" s="22"/>
      <c r="C28" s="40">
        <f>C26+C27</f>
        <v>-3619</v>
      </c>
      <c r="D28" s="40">
        <f>D26+D27</f>
        <v>-19256</v>
      </c>
      <c r="E28" s="60"/>
    </row>
    <row r="29" spans="1:5" ht="15.75" thickBot="1" x14ac:dyDescent="0.25">
      <c r="A29" s="18" t="s">
        <v>60</v>
      </c>
      <c r="B29" s="22"/>
      <c r="C29" s="16"/>
      <c r="D29" s="64"/>
      <c r="E29" s="60"/>
    </row>
    <row r="30" spans="1:5" ht="42" x14ac:dyDescent="0.2">
      <c r="A30" s="65" t="s">
        <v>61</v>
      </c>
      <c r="B30" s="22"/>
      <c r="C30" s="16"/>
      <c r="D30" s="16"/>
      <c r="E30" s="60"/>
    </row>
    <row r="31" spans="1:5" ht="42.75" thickBot="1" x14ac:dyDescent="0.25">
      <c r="A31" s="20" t="s">
        <v>62</v>
      </c>
      <c r="B31" s="22"/>
      <c r="C31" s="1" t="s">
        <v>11</v>
      </c>
      <c r="D31" s="1">
        <v>4386</v>
      </c>
      <c r="E31" s="62"/>
    </row>
    <row r="32" spans="1:5" ht="42" x14ac:dyDescent="0.2">
      <c r="A32" s="65" t="s">
        <v>63</v>
      </c>
      <c r="B32" s="22"/>
      <c r="C32" s="16"/>
      <c r="D32" s="1"/>
      <c r="E32" s="60"/>
    </row>
    <row r="33" spans="1:5" ht="15" x14ac:dyDescent="0.2">
      <c r="A33" s="19" t="s">
        <v>64</v>
      </c>
      <c r="B33" s="22"/>
      <c r="C33" s="1">
        <v>-1648</v>
      </c>
      <c r="D33" s="1">
        <v>-7338</v>
      </c>
      <c r="E33" s="60"/>
    </row>
    <row r="34" spans="1:5" ht="15.75" thickBot="1" x14ac:dyDescent="0.25">
      <c r="A34" s="17" t="s">
        <v>65</v>
      </c>
      <c r="B34" s="22"/>
      <c r="C34" s="40">
        <v>-1648</v>
      </c>
      <c r="D34" s="40">
        <f>D31+D33</f>
        <v>-2952</v>
      </c>
      <c r="E34" s="60"/>
    </row>
    <row r="35" spans="1:5" ht="15.75" thickBot="1" x14ac:dyDescent="0.25">
      <c r="A35" s="17" t="s">
        <v>66</v>
      </c>
      <c r="B35" s="22"/>
      <c r="C35" s="40">
        <f>C28+C34</f>
        <v>-5267</v>
      </c>
      <c r="D35" s="40">
        <f>D28+D34</f>
        <v>-22208</v>
      </c>
      <c r="E35" s="60"/>
    </row>
    <row r="36" spans="1:5" ht="15" x14ac:dyDescent="0.2">
      <c r="A36" s="19" t="s">
        <v>57</v>
      </c>
      <c r="B36" s="22"/>
      <c r="C36" s="16"/>
      <c r="D36" s="16"/>
      <c r="E36" s="60"/>
    </row>
    <row r="37" spans="1:5" ht="15" x14ac:dyDescent="0.2">
      <c r="A37" s="19" t="s">
        <v>58</v>
      </c>
      <c r="B37" s="22"/>
      <c r="C37" s="1">
        <v>-4585</v>
      </c>
      <c r="D37" s="1">
        <v>-6560</v>
      </c>
      <c r="E37" s="60"/>
    </row>
    <row r="38" spans="1:5" ht="15.75" thickBot="1" x14ac:dyDescent="0.25">
      <c r="A38" s="19" t="s">
        <v>59</v>
      </c>
      <c r="B38" s="22"/>
      <c r="C38" s="2">
        <v>-682</v>
      </c>
      <c r="D38" s="2">
        <v>-15648</v>
      </c>
      <c r="E38" s="60"/>
    </row>
    <row r="39" spans="1:5" ht="15.75" thickBot="1" x14ac:dyDescent="0.25">
      <c r="A39" s="17"/>
      <c r="B39" s="22"/>
      <c r="C39" s="40">
        <f>C37+C38</f>
        <v>-5267</v>
      </c>
      <c r="D39" s="40">
        <f>D37+D38</f>
        <v>-22208</v>
      </c>
      <c r="E39" s="60"/>
    </row>
    <row r="41" spans="1:5" ht="15" thickBot="1" x14ac:dyDescent="0.25">
      <c r="A41" s="66"/>
      <c r="C41" s="66"/>
      <c r="D41" s="66"/>
    </row>
    <row r="42" spans="1:5" x14ac:dyDescent="0.2">
      <c r="A42" s="15" t="s">
        <v>40</v>
      </c>
      <c r="B42" s="103"/>
      <c r="C42" s="5" t="s">
        <v>113</v>
      </c>
    </row>
    <row r="43" spans="1:5" x14ac:dyDescent="0.2">
      <c r="A43" s="12" t="s">
        <v>41</v>
      </c>
      <c r="B43" s="103"/>
      <c r="C43" s="6" t="s">
        <v>43</v>
      </c>
    </row>
    <row r="44" spans="1:5" x14ac:dyDescent="0.2">
      <c r="A44" s="12" t="s">
        <v>33</v>
      </c>
      <c r="B44" s="103"/>
      <c r="C44" s="6" t="s">
        <v>33</v>
      </c>
    </row>
  </sheetData>
  <mergeCells count="3">
    <mergeCell ref="E6:E8"/>
    <mergeCell ref="B6:B8"/>
    <mergeCell ref="B42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C065-7A0E-42BF-995C-C4A2D1DA4F78}">
  <dimension ref="A1:M58"/>
  <sheetViews>
    <sheetView topLeftCell="A14" workbookViewId="0">
      <selection activeCell="H38" sqref="H38"/>
    </sheetView>
  </sheetViews>
  <sheetFormatPr defaultRowHeight="15" x14ac:dyDescent="0.25"/>
  <cols>
    <col min="1" max="1" width="41.28515625" customWidth="1"/>
    <col min="2" max="2" width="11.5703125" customWidth="1"/>
    <col min="3" max="3" width="13.42578125" customWidth="1"/>
    <col min="4" max="4" width="14.85546875" customWidth="1"/>
  </cols>
  <sheetData>
    <row r="1" spans="1:4" x14ac:dyDescent="0.25">
      <c r="A1" s="9" t="s">
        <v>33</v>
      </c>
    </row>
    <row r="2" spans="1:4" x14ac:dyDescent="0.25">
      <c r="A2" s="9"/>
    </row>
    <row r="3" spans="1:4" x14ac:dyDescent="0.25">
      <c r="A3" s="10" t="s">
        <v>37</v>
      </c>
    </row>
    <row r="4" spans="1:4" x14ac:dyDescent="0.25">
      <c r="A4" s="10" t="s">
        <v>136</v>
      </c>
    </row>
    <row r="5" spans="1:4" x14ac:dyDescent="0.25">
      <c r="A5" s="11" t="s">
        <v>38</v>
      </c>
    </row>
    <row r="6" spans="1:4" x14ac:dyDescent="0.25">
      <c r="A6" s="8"/>
    </row>
    <row r="8" spans="1:4" ht="22.5" customHeight="1" x14ac:dyDescent="0.25">
      <c r="A8" s="27"/>
      <c r="B8" s="28" t="s">
        <v>44</v>
      </c>
      <c r="C8" s="26" t="s">
        <v>129</v>
      </c>
      <c r="D8" s="35" t="s">
        <v>129</v>
      </c>
    </row>
    <row r="9" spans="1:4" x14ac:dyDescent="0.25">
      <c r="A9" s="27"/>
      <c r="B9" s="28"/>
      <c r="C9" s="24" t="s">
        <v>128</v>
      </c>
      <c r="D9" s="28" t="s">
        <v>128</v>
      </c>
    </row>
    <row r="10" spans="1:4" ht="15.75" thickBot="1" x14ac:dyDescent="0.3">
      <c r="A10" s="27"/>
      <c r="B10" s="28"/>
      <c r="C10" s="25" t="s">
        <v>103</v>
      </c>
      <c r="D10" s="33" t="s">
        <v>2</v>
      </c>
    </row>
    <row r="11" spans="1:4" ht="22.5" x14ac:dyDescent="0.25">
      <c r="A11" s="36" t="s">
        <v>67</v>
      </c>
      <c r="B11" s="23"/>
      <c r="C11" s="24"/>
      <c r="D11" s="24"/>
    </row>
    <row r="12" spans="1:4" x14ac:dyDescent="0.25">
      <c r="A12" s="35" t="s">
        <v>68</v>
      </c>
      <c r="B12" s="23"/>
      <c r="C12" s="1">
        <v>6</v>
      </c>
      <c r="D12" s="24" t="s">
        <v>11</v>
      </c>
    </row>
    <row r="13" spans="1:4" x14ac:dyDescent="0.25">
      <c r="A13" s="35" t="s">
        <v>69</v>
      </c>
      <c r="B13" s="23"/>
      <c r="C13" s="1">
        <v>-1818</v>
      </c>
      <c r="D13" s="24">
        <v>-277</v>
      </c>
    </row>
    <row r="14" spans="1:4" x14ac:dyDescent="0.25">
      <c r="A14" s="35" t="s">
        <v>115</v>
      </c>
      <c r="B14" s="23"/>
      <c r="C14" s="1">
        <v>5817</v>
      </c>
      <c r="D14" s="3">
        <v>3003</v>
      </c>
    </row>
    <row r="15" spans="1:4" ht="22.5" x14ac:dyDescent="0.25">
      <c r="A15" s="35" t="s">
        <v>116</v>
      </c>
      <c r="B15" s="23"/>
      <c r="C15" s="1">
        <f>-5879+4738</f>
        <v>-1141</v>
      </c>
      <c r="D15" s="3"/>
    </row>
    <row r="16" spans="1:4" ht="22.5" x14ac:dyDescent="0.25">
      <c r="A16" s="35" t="s">
        <v>117</v>
      </c>
      <c r="B16" s="23"/>
      <c r="C16" s="1">
        <v>-3376</v>
      </c>
      <c r="D16" s="3">
        <v>-5560</v>
      </c>
    </row>
    <row r="17" spans="1:4" x14ac:dyDescent="0.25">
      <c r="A17" s="35" t="s">
        <v>118</v>
      </c>
      <c r="B17" s="23"/>
      <c r="C17" s="1">
        <v>136</v>
      </c>
      <c r="D17" s="3"/>
    </row>
    <row r="18" spans="1:4" ht="15.75" thickBot="1" x14ac:dyDescent="0.3">
      <c r="A18" s="35" t="s">
        <v>70</v>
      </c>
      <c r="B18" s="23"/>
      <c r="C18" s="2">
        <v>-1908</v>
      </c>
      <c r="D18" s="76">
        <v>-5888</v>
      </c>
    </row>
    <row r="19" spans="1:4" ht="33.75" x14ac:dyDescent="0.25">
      <c r="A19" s="36" t="s">
        <v>71</v>
      </c>
      <c r="B19" s="23"/>
      <c r="C19" s="30">
        <f>SUM(C12:C18)</f>
        <v>-2284</v>
      </c>
      <c r="D19" s="30">
        <f>SUM(D12:D18)</f>
        <v>-8722</v>
      </c>
    </row>
    <row r="20" spans="1:4" ht="22.5" x14ac:dyDescent="0.25">
      <c r="A20" s="36" t="s">
        <v>72</v>
      </c>
      <c r="B20" s="23"/>
      <c r="C20" s="24"/>
      <c r="D20" s="24"/>
    </row>
    <row r="21" spans="1:4" x14ac:dyDescent="0.25">
      <c r="A21" s="35" t="s">
        <v>7</v>
      </c>
      <c r="B21" s="23"/>
      <c r="C21" s="1" t="s">
        <v>11</v>
      </c>
      <c r="D21" s="3">
        <v>4214</v>
      </c>
    </row>
    <row r="22" spans="1:4" x14ac:dyDescent="0.25">
      <c r="A22" s="35" t="s">
        <v>73</v>
      </c>
      <c r="B22" s="23"/>
      <c r="C22" s="1" t="s">
        <v>11</v>
      </c>
      <c r="D22" s="3">
        <v>7509</v>
      </c>
    </row>
    <row r="23" spans="1:4" x14ac:dyDescent="0.25">
      <c r="A23" s="35" t="s">
        <v>12</v>
      </c>
      <c r="B23" s="23"/>
      <c r="C23" s="77">
        <v>313</v>
      </c>
      <c r="D23" s="3">
        <v>319</v>
      </c>
    </row>
    <row r="24" spans="1:4" x14ac:dyDescent="0.25">
      <c r="A24" s="35" t="s">
        <v>119</v>
      </c>
      <c r="B24" s="23"/>
      <c r="C24" s="77">
        <v>-628</v>
      </c>
      <c r="D24" s="3"/>
    </row>
    <row r="25" spans="1:4" x14ac:dyDescent="0.25">
      <c r="A25" s="35" t="s">
        <v>120</v>
      </c>
      <c r="B25" s="23"/>
      <c r="C25" s="77">
        <f>3727-11111</f>
        <v>-7384</v>
      </c>
      <c r="D25" s="3"/>
    </row>
    <row r="26" spans="1:4" ht="15.75" thickBot="1" x14ac:dyDescent="0.3">
      <c r="A26" s="35" t="s">
        <v>74</v>
      </c>
      <c r="B26" s="23"/>
      <c r="C26" s="77" t="s">
        <v>11</v>
      </c>
      <c r="D26" s="3">
        <v>-6991</v>
      </c>
    </row>
    <row r="27" spans="1:4" ht="34.5" thickBot="1" x14ac:dyDescent="0.3">
      <c r="A27" s="36" t="s">
        <v>75</v>
      </c>
      <c r="B27" s="23"/>
      <c r="C27" s="34">
        <f>SUM(C19:C26)</f>
        <v>-9983</v>
      </c>
      <c r="D27" s="34">
        <f>SUM(D19:D26)</f>
        <v>-3671</v>
      </c>
    </row>
    <row r="28" spans="1:4" ht="15.75" thickBot="1" x14ac:dyDescent="0.3">
      <c r="A28" s="35" t="s">
        <v>76</v>
      </c>
      <c r="B28" s="23"/>
      <c r="C28" s="68">
        <v>-2306</v>
      </c>
      <c r="D28" s="25">
        <v>0</v>
      </c>
    </row>
    <row r="29" spans="1:4" ht="23.25" thickBot="1" x14ac:dyDescent="0.3">
      <c r="A29" s="36" t="s">
        <v>77</v>
      </c>
      <c r="B29" s="23"/>
      <c r="C29" s="32">
        <f>C27+C28</f>
        <v>-12289</v>
      </c>
      <c r="D29" s="32">
        <f>D27+D28</f>
        <v>-3671</v>
      </c>
    </row>
    <row r="30" spans="1:4" ht="22.5" x14ac:dyDescent="0.25">
      <c r="A30" s="36" t="s">
        <v>78</v>
      </c>
      <c r="B30" s="23"/>
      <c r="C30" s="24"/>
      <c r="D30" s="24"/>
    </row>
    <row r="31" spans="1:4" ht="36" customHeight="1" x14ac:dyDescent="0.25">
      <c r="A31" s="35" t="s">
        <v>133</v>
      </c>
      <c r="B31" s="23"/>
      <c r="C31" s="77">
        <v>-2704</v>
      </c>
      <c r="D31" s="3">
        <v>-5</v>
      </c>
    </row>
    <row r="32" spans="1:4" x14ac:dyDescent="0.25">
      <c r="A32" s="35" t="s">
        <v>121</v>
      </c>
      <c r="B32" s="23"/>
      <c r="C32" s="1">
        <v>-515</v>
      </c>
      <c r="D32" s="3">
        <v>-11663</v>
      </c>
    </row>
    <row r="33" spans="1:5" x14ac:dyDescent="0.25">
      <c r="A33" s="35" t="s">
        <v>79</v>
      </c>
      <c r="B33" s="23"/>
      <c r="C33" s="1" t="s">
        <v>11</v>
      </c>
      <c r="D33" s="3">
        <v>12870</v>
      </c>
    </row>
    <row r="34" spans="1:5" x14ac:dyDescent="0.25">
      <c r="A34" s="35" t="s">
        <v>80</v>
      </c>
      <c r="B34" s="23"/>
      <c r="C34" s="1">
        <v>-1353</v>
      </c>
      <c r="D34" s="3">
        <v>-323</v>
      </c>
    </row>
    <row r="35" spans="1:5" x14ac:dyDescent="0.25">
      <c r="A35" s="35" t="s">
        <v>122</v>
      </c>
      <c r="B35" s="23"/>
      <c r="C35" s="1" t="s">
        <v>11</v>
      </c>
      <c r="D35" s="3">
        <v>-615</v>
      </c>
    </row>
    <row r="36" spans="1:5" x14ac:dyDescent="0.25">
      <c r="A36" s="35" t="s">
        <v>130</v>
      </c>
      <c r="B36" s="23"/>
      <c r="C36" s="1"/>
      <c r="D36" s="3">
        <v>-7</v>
      </c>
    </row>
    <row r="37" spans="1:5" ht="22.5" x14ac:dyDescent="0.25">
      <c r="A37" s="35" t="s">
        <v>81</v>
      </c>
      <c r="B37" s="23"/>
      <c r="C37" s="1"/>
      <c r="D37" s="3">
        <v>4088</v>
      </c>
    </row>
    <row r="38" spans="1:5" x14ac:dyDescent="0.25">
      <c r="A38" s="35" t="s">
        <v>123</v>
      </c>
      <c r="B38" s="23"/>
      <c r="C38" s="1" t="s">
        <v>11</v>
      </c>
      <c r="D38" s="3">
        <v>165</v>
      </c>
    </row>
    <row r="39" spans="1:5" x14ac:dyDescent="0.25">
      <c r="A39" s="35" t="s">
        <v>124</v>
      </c>
      <c r="B39" s="23"/>
      <c r="C39" s="77">
        <f>22204-14212-3051-1040-2497</f>
        <v>1404</v>
      </c>
      <c r="D39" s="3">
        <v>-21889</v>
      </c>
    </row>
    <row r="40" spans="1:5" ht="15.75" thickBot="1" x14ac:dyDescent="0.3">
      <c r="A40" s="35" t="s">
        <v>125</v>
      </c>
      <c r="B40" s="23"/>
      <c r="C40" s="67"/>
      <c r="D40" s="24"/>
    </row>
    <row r="41" spans="1:5" ht="23.25" thickBot="1" x14ac:dyDescent="0.3">
      <c r="A41" s="36" t="s">
        <v>82</v>
      </c>
      <c r="B41" s="23"/>
      <c r="C41" s="34">
        <f>SUM(C31:C40)</f>
        <v>-3168</v>
      </c>
      <c r="D41" s="34">
        <f>SUM(D31:D40)</f>
        <v>-17379</v>
      </c>
    </row>
    <row r="42" spans="1:5" ht="22.5" x14ac:dyDescent="0.25">
      <c r="A42" s="36" t="s">
        <v>83</v>
      </c>
      <c r="B42" s="27"/>
      <c r="C42" s="27"/>
      <c r="D42" s="27"/>
      <c r="E42" s="24"/>
    </row>
    <row r="43" spans="1:5" x14ac:dyDescent="0.25">
      <c r="A43" s="35" t="s">
        <v>84</v>
      </c>
      <c r="B43" s="28"/>
      <c r="C43" s="80">
        <v>14212</v>
      </c>
      <c r="D43" s="19"/>
    </row>
    <row r="44" spans="1:5" x14ac:dyDescent="0.25">
      <c r="A44" s="19" t="s">
        <v>131</v>
      </c>
      <c r="B44" s="28"/>
      <c r="C44" s="19">
        <f>-4738</f>
        <v>-4738</v>
      </c>
      <c r="D44" s="19"/>
    </row>
    <row r="45" spans="1:5" x14ac:dyDescent="0.25">
      <c r="A45" s="35" t="s">
        <v>85</v>
      </c>
      <c r="B45" s="28"/>
      <c r="C45" s="19">
        <f>4746+3051+1040+2497</f>
        <v>11334</v>
      </c>
      <c r="D45" s="19">
        <v>46760</v>
      </c>
    </row>
    <row r="46" spans="1:5" x14ac:dyDescent="0.25">
      <c r="A46" s="35" t="s">
        <v>86</v>
      </c>
      <c r="B46" s="28"/>
      <c r="C46" s="19">
        <v>-3816</v>
      </c>
      <c r="D46" s="19">
        <v>-22502</v>
      </c>
    </row>
    <row r="47" spans="1:5" ht="15.75" thickBot="1" x14ac:dyDescent="0.3">
      <c r="A47" s="35" t="s">
        <v>87</v>
      </c>
      <c r="B47" s="28"/>
      <c r="C47" s="78">
        <v>-1595</v>
      </c>
      <c r="D47" s="19">
        <v>-3557</v>
      </c>
    </row>
    <row r="48" spans="1:5" ht="23.25" thickBot="1" x14ac:dyDescent="0.3">
      <c r="A48" s="36" t="s">
        <v>88</v>
      </c>
      <c r="B48" s="27"/>
      <c r="C48" s="55">
        <f>SUM(C43:C47)</f>
        <v>15397</v>
      </c>
      <c r="D48" s="55">
        <f>SUM(D43:D47)</f>
        <v>20701</v>
      </c>
    </row>
    <row r="49" spans="1:13" x14ac:dyDescent="0.25">
      <c r="A49" s="19" t="s">
        <v>132</v>
      </c>
      <c r="B49" s="28"/>
      <c r="C49" s="79"/>
      <c r="D49" s="19">
        <v>-135</v>
      </c>
    </row>
    <row r="50" spans="1:13" ht="22.5" x14ac:dyDescent="0.25">
      <c r="A50" s="35" t="s">
        <v>89</v>
      </c>
      <c r="B50" s="28"/>
      <c r="C50" s="19">
        <v>1024</v>
      </c>
      <c r="D50" s="19">
        <v>74</v>
      </c>
    </row>
    <row r="51" spans="1:13" ht="22.5" x14ac:dyDescent="0.25">
      <c r="A51" s="36" t="s">
        <v>90</v>
      </c>
      <c r="B51" s="27"/>
      <c r="C51" s="54">
        <f>C29+C41+C48+C50</f>
        <v>964</v>
      </c>
      <c r="D51" s="54">
        <f>D29+D41+D48+D50+D49</f>
        <v>-410</v>
      </c>
    </row>
    <row r="52" spans="1:13" ht="23.25" thickBot="1" x14ac:dyDescent="0.3">
      <c r="A52" s="35" t="s">
        <v>91</v>
      </c>
      <c r="B52" s="28"/>
      <c r="C52" s="68">
        <v>819</v>
      </c>
      <c r="D52" s="31">
        <v>899</v>
      </c>
    </row>
    <row r="53" spans="1:13" ht="23.25" thickBot="1" x14ac:dyDescent="0.3">
      <c r="A53" s="36" t="s">
        <v>92</v>
      </c>
      <c r="B53" s="27"/>
      <c r="C53" s="70">
        <f>C51+C52</f>
        <v>1783</v>
      </c>
      <c r="D53" s="70">
        <f>D51+D52</f>
        <v>489</v>
      </c>
    </row>
    <row r="54" spans="1:13" ht="16.5" thickTop="1" x14ac:dyDescent="0.25">
      <c r="E54" s="69"/>
      <c r="F54" s="69"/>
      <c r="G54" s="69"/>
      <c r="H54" s="104"/>
      <c r="I54" s="104"/>
      <c r="J54" s="104"/>
      <c r="K54" s="105"/>
      <c r="L54" s="105"/>
      <c r="M54" s="105"/>
    </row>
    <row r="55" spans="1:13" ht="15.75" thickBot="1" x14ac:dyDescent="0.3">
      <c r="A55" s="4"/>
      <c r="C55" s="4"/>
      <c r="D55" s="4"/>
    </row>
    <row r="56" spans="1:13" x14ac:dyDescent="0.25">
      <c r="A56" s="14" t="s">
        <v>40</v>
      </c>
      <c r="B56" s="101"/>
      <c r="C56" s="8" t="s">
        <v>42</v>
      </c>
    </row>
    <row r="57" spans="1:13" x14ac:dyDescent="0.25">
      <c r="A57" s="13" t="s">
        <v>41</v>
      </c>
      <c r="B57" s="101"/>
      <c r="C57" s="7" t="s">
        <v>43</v>
      </c>
    </row>
    <row r="58" spans="1:13" x14ac:dyDescent="0.25">
      <c r="A58" s="13" t="s">
        <v>33</v>
      </c>
      <c r="B58" s="101"/>
      <c r="C58" s="7" t="s">
        <v>33</v>
      </c>
    </row>
  </sheetData>
  <mergeCells count="3">
    <mergeCell ref="H54:J54"/>
    <mergeCell ref="K54:M54"/>
    <mergeCell ref="B56:B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32EE-11D2-469E-B492-632E2A60C54B}">
  <dimension ref="A1:J25"/>
  <sheetViews>
    <sheetView topLeftCell="A7" workbookViewId="0">
      <selection activeCell="N7" sqref="N7"/>
    </sheetView>
  </sheetViews>
  <sheetFormatPr defaultRowHeight="15" x14ac:dyDescent="0.25"/>
  <cols>
    <col min="1" max="1" width="28.28515625" customWidth="1"/>
    <col min="4" max="4" width="11.7109375" customWidth="1"/>
  </cols>
  <sheetData>
    <row r="1" spans="1:10" x14ac:dyDescent="0.25">
      <c r="A1" s="9" t="s">
        <v>33</v>
      </c>
    </row>
    <row r="2" spans="1:10" x14ac:dyDescent="0.25">
      <c r="A2" s="9"/>
    </row>
    <row r="3" spans="1:10" x14ac:dyDescent="0.25">
      <c r="A3" s="10" t="s">
        <v>39</v>
      </c>
    </row>
    <row r="4" spans="1:10" x14ac:dyDescent="0.25">
      <c r="A4" s="10" t="s">
        <v>137</v>
      </c>
    </row>
    <row r="5" spans="1:10" x14ac:dyDescent="0.25">
      <c r="A5" s="11" t="s">
        <v>35</v>
      </c>
    </row>
    <row r="7" spans="1:10" ht="135.75" thickBot="1" x14ac:dyDescent="0.3">
      <c r="A7" s="21"/>
      <c r="B7" s="71" t="s">
        <v>24</v>
      </c>
      <c r="C7" s="71" t="s">
        <v>93</v>
      </c>
      <c r="D7" s="71" t="s">
        <v>94</v>
      </c>
      <c r="E7" s="71" t="s">
        <v>25</v>
      </c>
      <c r="F7" s="71" t="s">
        <v>26</v>
      </c>
      <c r="G7" s="71" t="s">
        <v>95</v>
      </c>
      <c r="H7" s="71" t="s">
        <v>96</v>
      </c>
      <c r="I7" s="71" t="s">
        <v>97</v>
      </c>
      <c r="J7" s="72" t="s">
        <v>31</v>
      </c>
    </row>
    <row r="8" spans="1:10" ht="15.75" thickBot="1" x14ac:dyDescent="0.3">
      <c r="A8" s="69" t="s">
        <v>126</v>
      </c>
      <c r="B8" s="83">
        <v>107714</v>
      </c>
      <c r="C8" s="83" t="s">
        <v>11</v>
      </c>
      <c r="D8" s="83" t="s">
        <v>11</v>
      </c>
      <c r="E8" s="83">
        <v>-4576</v>
      </c>
      <c r="F8" s="83">
        <v>167</v>
      </c>
      <c r="G8" s="83">
        <v>-79991</v>
      </c>
      <c r="H8" s="83">
        <v>23314</v>
      </c>
      <c r="I8" s="83">
        <v>26141</v>
      </c>
      <c r="J8" s="83">
        <v>49455</v>
      </c>
    </row>
    <row r="9" spans="1:10" x14ac:dyDescent="0.25">
      <c r="A9" s="29" t="s">
        <v>127</v>
      </c>
      <c r="B9" s="84" t="s">
        <v>11</v>
      </c>
      <c r="C9" s="84" t="s">
        <v>11</v>
      </c>
      <c r="D9" s="85" t="s">
        <v>11</v>
      </c>
      <c r="E9" s="84" t="s">
        <v>11</v>
      </c>
      <c r="F9" s="84" t="s">
        <v>11</v>
      </c>
      <c r="G9" s="84">
        <v>-3761</v>
      </c>
      <c r="H9" s="84">
        <v>-3761</v>
      </c>
      <c r="I9" s="84">
        <v>142</v>
      </c>
      <c r="J9" s="84">
        <v>-3619</v>
      </c>
    </row>
    <row r="10" spans="1:10" ht="32.25" customHeight="1" thickBot="1" x14ac:dyDescent="0.3">
      <c r="A10" s="75" t="s">
        <v>99</v>
      </c>
      <c r="B10" s="89" t="s">
        <v>11</v>
      </c>
      <c r="C10" s="89" t="s">
        <v>11</v>
      </c>
      <c r="D10" s="89" t="s">
        <v>11</v>
      </c>
      <c r="E10" s="86">
        <v>-824</v>
      </c>
      <c r="F10" s="106">
        <v>0</v>
      </c>
      <c r="G10" s="106" t="s">
        <v>102</v>
      </c>
      <c r="H10" s="106">
        <v>-824</v>
      </c>
      <c r="I10" s="106">
        <v>-824</v>
      </c>
      <c r="J10" s="106">
        <v>-1648</v>
      </c>
    </row>
    <row r="11" spans="1:10" ht="27" customHeight="1" thickBot="1" x14ac:dyDescent="0.3">
      <c r="A11" s="75" t="s">
        <v>100</v>
      </c>
      <c r="B11" s="91" t="s">
        <v>11</v>
      </c>
      <c r="C11" s="88"/>
      <c r="D11" s="91" t="s">
        <v>11</v>
      </c>
      <c r="E11" s="87">
        <v>-824</v>
      </c>
      <c r="F11" s="90">
        <v>0</v>
      </c>
      <c r="G11" s="90">
        <v>-3761</v>
      </c>
      <c r="H11" s="90">
        <v>-4585</v>
      </c>
      <c r="I11" s="90">
        <v>-682</v>
      </c>
      <c r="J11" s="90">
        <v>-5267</v>
      </c>
    </row>
    <row r="12" spans="1:10" ht="15.75" thickBot="1" x14ac:dyDescent="0.3">
      <c r="A12" s="69" t="s">
        <v>138</v>
      </c>
      <c r="B12" s="92">
        <v>107714</v>
      </c>
      <c r="C12" s="92"/>
      <c r="D12" s="92"/>
      <c r="E12" s="92">
        <v>-54</v>
      </c>
      <c r="F12" s="92">
        <v>167</v>
      </c>
      <c r="G12" s="92">
        <v>-83752</v>
      </c>
      <c r="H12" s="92">
        <v>18729</v>
      </c>
      <c r="I12" s="92">
        <v>25459</v>
      </c>
      <c r="J12" s="92">
        <v>44188</v>
      </c>
    </row>
    <row r="13" spans="1:10" ht="30" customHeight="1" thickTop="1" thickBot="1" x14ac:dyDescent="0.3">
      <c r="A13" s="69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5.75" thickBot="1" x14ac:dyDescent="0.3">
      <c r="A14" s="69" t="s">
        <v>98</v>
      </c>
      <c r="B14" s="74">
        <v>107714</v>
      </c>
      <c r="C14" s="74">
        <v>-3182</v>
      </c>
      <c r="D14" s="74">
        <v>3542</v>
      </c>
      <c r="E14" s="74">
        <v>-1865</v>
      </c>
      <c r="F14" s="74">
        <v>82</v>
      </c>
      <c r="G14" s="74">
        <v>-108797</v>
      </c>
      <c r="H14" s="74">
        <v>-2506</v>
      </c>
      <c r="I14" s="74">
        <v>108506</v>
      </c>
      <c r="J14" s="74">
        <v>106000</v>
      </c>
    </row>
    <row r="15" spans="1:10" ht="28.15" customHeight="1" x14ac:dyDescent="0.25">
      <c r="A15" s="75" t="s">
        <v>101</v>
      </c>
      <c r="B15" s="93" t="s">
        <v>11</v>
      </c>
      <c r="C15" s="93" t="s">
        <v>11</v>
      </c>
      <c r="D15" s="94" t="s">
        <v>11</v>
      </c>
      <c r="E15" s="93" t="s">
        <v>11</v>
      </c>
      <c r="F15" s="93" t="s">
        <v>11</v>
      </c>
      <c r="G15" s="93">
        <v>-20482</v>
      </c>
      <c r="H15" s="93">
        <v>-20482</v>
      </c>
      <c r="I15" s="93">
        <v>1226</v>
      </c>
      <c r="J15" s="93">
        <v>-19256</v>
      </c>
    </row>
    <row r="16" spans="1:10" ht="24.6" customHeight="1" thickBot="1" x14ac:dyDescent="0.3">
      <c r="A16" s="29" t="s">
        <v>65</v>
      </c>
      <c r="B16" s="95" t="s">
        <v>11</v>
      </c>
      <c r="C16" s="95" t="s">
        <v>11</v>
      </c>
      <c r="D16" s="89">
        <v>1301</v>
      </c>
      <c r="E16" s="86">
        <v>-2176</v>
      </c>
      <c r="F16" s="106" t="s">
        <v>11</v>
      </c>
      <c r="G16" s="107" t="s">
        <v>140</v>
      </c>
      <c r="H16" s="106">
        <v>-875</v>
      </c>
      <c r="I16" s="107">
        <v>-2077</v>
      </c>
      <c r="J16" s="107">
        <v>-2952</v>
      </c>
    </row>
    <row r="17" spans="1:10" ht="23.25" thickBot="1" x14ac:dyDescent="0.3">
      <c r="A17" s="29" t="s">
        <v>100</v>
      </c>
      <c r="B17" s="96" t="s">
        <v>11</v>
      </c>
      <c r="C17" s="97"/>
      <c r="D17" s="91">
        <v>1301</v>
      </c>
      <c r="E17" s="86">
        <v>-2176</v>
      </c>
      <c r="F17" s="89" t="s">
        <v>11</v>
      </c>
      <c r="G17" s="95">
        <v>-20483</v>
      </c>
      <c r="H17" s="89">
        <v>-21358</v>
      </c>
      <c r="I17" s="95">
        <v>-850</v>
      </c>
      <c r="J17" s="95">
        <v>-22208</v>
      </c>
    </row>
    <row r="18" spans="1:10" ht="15.75" thickBot="1" x14ac:dyDescent="0.3">
      <c r="A18" s="69" t="s">
        <v>139</v>
      </c>
      <c r="B18" s="98">
        <v>107714</v>
      </c>
      <c r="C18" s="98">
        <v>-3182</v>
      </c>
      <c r="D18" s="98">
        <v>4843</v>
      </c>
      <c r="E18" s="98">
        <v>-4041</v>
      </c>
      <c r="F18" s="98">
        <v>82</v>
      </c>
      <c r="G18" s="98">
        <v>-12928</v>
      </c>
      <c r="H18" s="98">
        <v>-23864</v>
      </c>
      <c r="I18" s="98">
        <v>107656</v>
      </c>
      <c r="J18" s="98">
        <v>83792</v>
      </c>
    </row>
    <row r="19" spans="1:10" ht="15.75" thickTop="1" x14ac:dyDescent="0.25"/>
    <row r="22" spans="1:10" ht="15.75" thickBot="1" x14ac:dyDescent="0.3">
      <c r="A22" s="4"/>
      <c r="C22" s="4"/>
      <c r="D22" s="4"/>
    </row>
    <row r="23" spans="1:10" x14ac:dyDescent="0.25">
      <c r="A23" s="14" t="s">
        <v>40</v>
      </c>
      <c r="B23" s="101"/>
      <c r="C23" s="8" t="s">
        <v>42</v>
      </c>
    </row>
    <row r="24" spans="1:10" x14ac:dyDescent="0.25">
      <c r="A24" s="13" t="s">
        <v>41</v>
      </c>
      <c r="B24" s="101"/>
      <c r="C24" s="7" t="s">
        <v>43</v>
      </c>
    </row>
    <row r="25" spans="1:10" x14ac:dyDescent="0.25">
      <c r="A25" s="13" t="s">
        <v>33</v>
      </c>
      <c r="B25" s="101"/>
      <c r="C25" s="7" t="s">
        <v>33</v>
      </c>
    </row>
  </sheetData>
  <mergeCells count="1">
    <mergeCell ref="B23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Капитал</vt:lpstr>
      <vt:lpstr>ОПиУ!_Hlk136291301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Boris  Kolpachshikov</cp:lastModifiedBy>
  <dcterms:created xsi:type="dcterms:W3CDTF">2015-06-05T18:19:34Z</dcterms:created>
  <dcterms:modified xsi:type="dcterms:W3CDTF">2025-08-25T07:01:16Z</dcterms:modified>
</cp:coreProperties>
</file>