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25" windowWidth="14805" windowHeight="6360" tabRatio="946" activeTab="3"/>
  </bookViews>
  <sheets>
    <sheet name="Ф1" sheetId="35" r:id="rId1"/>
    <sheet name="Ф2" sheetId="36" r:id="rId2"/>
    <sheet name="Ф3" sheetId="37" r:id="rId3"/>
    <sheet name="Ф4" sheetId="38" r:id="rId4"/>
  </sheets>
  <definedNames>
    <definedName name="_Hlk72368303" localSheetId="0">Ф1!#REF!</definedName>
  </definedNames>
  <calcPr calcId="162913"/>
</workbook>
</file>

<file path=xl/calcChain.xml><?xml version="1.0" encoding="utf-8"?>
<calcChain xmlns="http://schemas.openxmlformats.org/spreadsheetml/2006/main">
  <c r="E15" i="38" l="1"/>
  <c r="E8" i="38"/>
  <c r="E10" i="38" s="1"/>
  <c r="E7" i="38"/>
  <c r="C10" i="38" l="1"/>
  <c r="D7" i="38"/>
  <c r="D10" i="38" s="1"/>
  <c r="C7" i="38"/>
  <c r="B7" i="38"/>
  <c r="F7" i="38" s="1"/>
  <c r="B10" i="38" l="1"/>
  <c r="F10" i="38" s="1"/>
  <c r="F8" i="38"/>
  <c r="F13" i="38"/>
  <c r="B30" i="37" l="1"/>
  <c r="B24" i="37"/>
  <c r="B11" i="37"/>
  <c r="B7" i="37"/>
  <c r="B18" i="37" s="1"/>
  <c r="B17" i="36"/>
  <c r="B9" i="36" l="1"/>
  <c r="C30" i="37" l="1"/>
  <c r="C17" i="37"/>
  <c r="C16" i="36"/>
  <c r="B16" i="36"/>
  <c r="C14" i="36"/>
  <c r="B14" i="36"/>
  <c r="C12" i="36"/>
  <c r="B12" i="36"/>
  <c r="C11" i="36"/>
  <c r="B11" i="36"/>
  <c r="C15" i="36"/>
  <c r="B15" i="36"/>
  <c r="C6" i="36"/>
  <c r="B6" i="36"/>
  <c r="B21" i="35"/>
  <c r="B12" i="35"/>
  <c r="F12" i="38" l="1"/>
  <c r="C20" i="37" l="1"/>
  <c r="B20" i="37"/>
  <c r="B28" i="37" s="1"/>
  <c r="C7" i="37"/>
  <c r="C8" i="36" l="1"/>
  <c r="B8" i="36"/>
  <c r="C11" i="37" l="1"/>
  <c r="B35" i="37"/>
  <c r="C35" i="37"/>
  <c r="C25" i="35"/>
  <c r="C41" i="37" l="1"/>
  <c r="B41" i="37"/>
  <c r="B43" i="37" s="1"/>
  <c r="B48" i="37" s="1"/>
  <c r="C24" i="37" l="1"/>
  <c r="C28" i="37" l="1"/>
  <c r="C18" i="37"/>
  <c r="C17" i="36"/>
  <c r="C21" i="36" s="1"/>
  <c r="C22" i="36" s="1"/>
  <c r="C43" i="37" l="1"/>
  <c r="C42" i="35"/>
  <c r="C35" i="35"/>
  <c r="C29" i="35"/>
  <c r="C46" i="37" l="1"/>
  <c r="C48" i="37"/>
  <c r="C43" i="35"/>
  <c r="C44" i="35" s="1"/>
  <c r="C21" i="35"/>
  <c r="C12" i="35"/>
  <c r="C22" i="35" l="1"/>
  <c r="D15" i="38" l="1"/>
  <c r="C15" i="38"/>
  <c r="B15" i="38"/>
  <c r="B42" i="35"/>
  <c r="B35" i="35"/>
  <c r="B29" i="35"/>
  <c r="F15" i="38" l="1"/>
  <c r="B43" i="35"/>
  <c r="B44" i="35" s="1"/>
  <c r="B22" i="35"/>
  <c r="B21" i="36"/>
  <c r="B22" i="36" s="1"/>
</calcChain>
</file>

<file path=xl/sharedStrings.xml><?xml version="1.0" encoding="utf-8"?>
<sst xmlns="http://schemas.openxmlformats.org/spreadsheetml/2006/main" count="152" uniqueCount="123">
  <si>
    <t>Авансы выданные</t>
  </si>
  <si>
    <t xml:space="preserve">          (фамилия, имя, отчество)                                          (подпись)</t>
  </si>
  <si>
    <t xml:space="preserve">           (фамилия, имя, отчество)                                         (подпись)</t>
  </si>
  <si>
    <t>Место печати</t>
  </si>
  <si>
    <t>АО "Оптово-розничное предприятие торговли"</t>
  </si>
  <si>
    <t>В тыс. тенге</t>
  </si>
  <si>
    <t>АКТИВЫ</t>
  </si>
  <si>
    <t>Долгосрочные активы</t>
  </si>
  <si>
    <t>Инвестиционная недвижимость</t>
  </si>
  <si>
    <t>Основные средства</t>
  </si>
  <si>
    <t>Авансы выданные за долгосрочные активы</t>
  </si>
  <si>
    <t>Нематериальные активы</t>
  </si>
  <si>
    <t>Итого долгосрочные активы</t>
  </si>
  <si>
    <t>Краткосрочные активы</t>
  </si>
  <si>
    <t>Денежные средства</t>
  </si>
  <si>
    <t>Торговая дебиторская задолженность</t>
  </si>
  <si>
    <t>Товарно-материальные запасы</t>
  </si>
  <si>
    <t>Предоплата по корпоративному подоходному налогу</t>
  </si>
  <si>
    <t>НДС к возмещению</t>
  </si>
  <si>
    <t>Прочие краткосрочные активы</t>
  </si>
  <si>
    <t>Итого краткосрочные активы</t>
  </si>
  <si>
    <t>ИТОГО АКТИВЫ</t>
  </si>
  <si>
    <t xml:space="preserve">КАПИТАЛ И ОБЯЗАТЕЛЬСТВА </t>
  </si>
  <si>
    <t>Капитал</t>
  </si>
  <si>
    <t>Уставный капитал</t>
  </si>
  <si>
    <t>Привилегированные акции, удерживаемые внутри Компании</t>
  </si>
  <si>
    <t>Эмиссионный доход</t>
  </si>
  <si>
    <t>Нераспределённая прибыль</t>
  </si>
  <si>
    <t>ИТОГО КАПИТАЛ</t>
  </si>
  <si>
    <t>Долгосрочные обязательства</t>
  </si>
  <si>
    <t>Обязательство по привилегированным акциям</t>
  </si>
  <si>
    <t>Обязательства по облигациям</t>
  </si>
  <si>
    <t>Итого долгосрочные обязательства</t>
  </si>
  <si>
    <t>Краткосрочные обязательства</t>
  </si>
  <si>
    <t>Кредиторская задолженность</t>
  </si>
  <si>
    <t>Прочие краткосрочные обязательства</t>
  </si>
  <si>
    <t>Итого краткосрочные обязательства</t>
  </si>
  <si>
    <t>ИТОГО ОБЯЗАТЕЛЬСТВА</t>
  </si>
  <si>
    <t>ИТОГО КАПИТАЛ И ОБЯЗАТЕЛЬСТВА</t>
  </si>
  <si>
    <t>Выручка по договорам с покупателями</t>
  </si>
  <si>
    <t>Себестоимость реализованных товаров и оказанных услуг</t>
  </si>
  <si>
    <t>Валовой доход</t>
  </si>
  <si>
    <t xml:space="preserve">   Административные расходы</t>
  </si>
  <si>
    <t>Прочие  доходы</t>
  </si>
  <si>
    <t>Прочие расходы</t>
  </si>
  <si>
    <t xml:space="preserve">Доходы/Убытки от обесценения финансовых активов </t>
  </si>
  <si>
    <t>Финансовые расходы</t>
  </si>
  <si>
    <t>Финансовые доходы</t>
  </si>
  <si>
    <t>ДЕНЕЖНЫЕ ПОТОКИ ОТ ОПЕРАЦИОННОЙ ДЕЯТЕЛЬНОСТИ:</t>
  </si>
  <si>
    <t>Поступления денежных средств:</t>
  </si>
  <si>
    <t>Реализация товаров и услуг</t>
  </si>
  <si>
    <t>Прочие поступления</t>
  </si>
  <si>
    <t>Выбытие денежных средств:</t>
  </si>
  <si>
    <t>Платежи поставщикам за товары и услуги</t>
  </si>
  <si>
    <t>Выплаты по вознаграждениям работников</t>
  </si>
  <si>
    <t>Выплаты по корпоративному подоходному налогу</t>
  </si>
  <si>
    <t xml:space="preserve">Выплаты по прочим налогам и другим обязательным платежам </t>
  </si>
  <si>
    <t>Прочие выплаты</t>
  </si>
  <si>
    <t>Чистое поступление денежных средств от операционной деятельности</t>
  </si>
  <si>
    <t>ДЕНЕЖНЫЕ ПОТОКИ ОТ ИНВЕСТИЦИОННОЙ ДЕЯТЕЛЬНОСТИ:</t>
  </si>
  <si>
    <t>Поступления от продажи основных средств</t>
  </si>
  <si>
    <t>Приобретения основных средств</t>
  </si>
  <si>
    <t>Чистый отток денежных средств от инвестиционной деятельности</t>
  </si>
  <si>
    <t>ДЕНЕЖНЫЕ ПОТОКИ ОТ ФИНАНСОВОЙ ДЕЯТЕЛЬНОСТИ:</t>
  </si>
  <si>
    <t>Чистое поступление денежных средств от финансовой деятельности</t>
  </si>
  <si>
    <t xml:space="preserve">Уставный капитал </t>
  </si>
  <si>
    <t>Нераспределенная прибыль</t>
  </si>
  <si>
    <t xml:space="preserve">Итого </t>
  </si>
  <si>
    <t>Прибыль за период</t>
  </si>
  <si>
    <t>ОТЧЕТ О ФИНАНСОВОМ ПОЛОЖЕНИИ</t>
  </si>
  <si>
    <t>ПРОМЕЖУТОЧНЫЙ ОТЧЕТ О СОВОКУПНОМ ДОХОДЕ</t>
  </si>
  <si>
    <t>ПРОМЕЖУТОЧНЫЙ ОТЧЕТ О ДВИЖЕНИИ ДЕНЕЖНЫХ СРЕДСТВ (ПРЯМОЙ МЕТОД)</t>
  </si>
  <si>
    <t>ПРОМЕЖУТОЧНЫЙ ОТЧЕТ ОБ ИЗМЕНЕНИЯХ В КАПИТАЛЕ</t>
  </si>
  <si>
    <t xml:space="preserve">   Поступления вознаграждения по депозиту</t>
  </si>
  <si>
    <t>Авансы выданные под приобретение долгосрочных активов</t>
  </si>
  <si>
    <t>Выплата дивидендов</t>
  </si>
  <si>
    <t>Прибыль на акцию, тенге</t>
  </si>
  <si>
    <t>Выкуп облигаций</t>
  </si>
  <si>
    <t xml:space="preserve">   Доходы от изменения справедливой стоимости инвестиционной недвижимости</t>
  </si>
  <si>
    <t>Доходы от субсидий</t>
  </si>
  <si>
    <t>Чистая прибыль</t>
  </si>
  <si>
    <t>Обязательство по отложенному корпоративному подоходному налогу</t>
  </si>
  <si>
    <t>Долгосрочные банковские займы</t>
  </si>
  <si>
    <t>Краткосрочные банковские займы</t>
  </si>
  <si>
    <t>Расходы по корпоративному подоходному налогу</t>
  </si>
  <si>
    <t>Прочий совокупный доход</t>
  </si>
  <si>
    <t xml:space="preserve">Итого совокупный доход </t>
  </si>
  <si>
    <t xml:space="preserve">   Прибыль до корпоративного подоходного налога</t>
  </si>
  <si>
    <t xml:space="preserve">  Прочий совокупный доход</t>
  </si>
  <si>
    <t>Погашение вознаграждения по займу</t>
  </si>
  <si>
    <t>Поступление от продажи инвестиционного имущества</t>
  </si>
  <si>
    <t>Приобретение инвестиционной недвижимости</t>
  </si>
  <si>
    <t>Поступления по облигациям</t>
  </si>
  <si>
    <t>Поступления по займам</t>
  </si>
  <si>
    <t>Погашение по займам</t>
  </si>
  <si>
    <t>Погашение купонного вознаграждения по облигациям</t>
  </si>
  <si>
    <t>Получение премии по облигациям</t>
  </si>
  <si>
    <t>Эффект курсовой разницы на денежные средства</t>
  </si>
  <si>
    <t>Доход от восстановления от ожидаемых кредитных убытков денежных средств</t>
  </si>
  <si>
    <t>Чистое увеличение (уменьшение) денежных средств</t>
  </si>
  <si>
    <t>Прочие выбытия</t>
  </si>
  <si>
    <t xml:space="preserve">За период с 01.01.2023 по 31.03.2023 г. </t>
  </si>
  <si>
    <t>На 31 декабря 2022 года</t>
  </si>
  <si>
    <t>За период с 01.01.2023 по 31.03.2023 г.</t>
  </si>
  <si>
    <t xml:space="preserve"> Авансы, полученные от покупателей, заказчиков</t>
  </si>
  <si>
    <t>Денежные средства на начало периода</t>
  </si>
  <si>
    <t>Денежные средства на конец периода</t>
  </si>
  <si>
    <t>За период, закончившийся 31.03.2024 года</t>
  </si>
  <si>
    <t>На 31.03.2024 г.</t>
  </si>
  <si>
    <t>На 31.12.2023г.</t>
  </si>
  <si>
    <r>
      <t>Руководитель</t>
    </r>
    <r>
      <rPr>
        <sz val="11"/>
        <color indexed="8"/>
        <rFont val="Times New Roman"/>
        <family val="1"/>
        <charset val="204"/>
      </rPr>
      <t xml:space="preserve"> Ли К.В._______________</t>
    </r>
  </si>
  <si>
    <r>
      <t>Главный бухгалтер</t>
    </r>
    <r>
      <rPr>
        <sz val="11"/>
        <color indexed="8"/>
        <rFont val="Times New Roman"/>
        <family val="1"/>
        <charset val="204"/>
      </rPr>
      <t xml:space="preserve"> Рахимова Л.Б._________</t>
    </r>
  </si>
  <si>
    <t>За период с 01.01.2024 по 31.03.2024 г.</t>
  </si>
  <si>
    <r>
      <t>Руководитель</t>
    </r>
    <r>
      <rPr>
        <sz val="11"/>
        <color indexed="8"/>
        <rFont val="Times New Roman"/>
        <family val="1"/>
        <charset val="204"/>
      </rPr>
      <t xml:space="preserve"> Ли К.В.                                _____________________________</t>
    </r>
  </si>
  <si>
    <r>
      <t>Главный бухгалтер</t>
    </r>
    <r>
      <rPr>
        <sz val="11"/>
        <color indexed="8"/>
        <rFont val="Times New Roman"/>
        <family val="1"/>
        <charset val="204"/>
      </rPr>
      <t xml:space="preserve"> Рахимова Л.Б.            __________________________</t>
    </r>
  </si>
  <si>
    <t xml:space="preserve">За период с 01.01.2024 по 31.03.2024 г. </t>
  </si>
  <si>
    <t>На 31 декабря 2023 года</t>
  </si>
  <si>
    <t>На 31 марта  2024 года</t>
  </si>
  <si>
    <t>На 31 марта 2023 года</t>
  </si>
  <si>
    <r>
      <t>Руководитель</t>
    </r>
    <r>
      <rPr>
        <sz val="11"/>
        <color indexed="8"/>
        <rFont val="Times New Roman"/>
        <family val="1"/>
        <charset val="204"/>
      </rPr>
      <t xml:space="preserve"> Ли К.В.                              _____________________________</t>
    </r>
  </si>
  <si>
    <r>
      <t>Главный бухгалтер</t>
    </r>
    <r>
      <rPr>
        <sz val="11"/>
        <rFont val="Times New Roman"/>
        <family val="1"/>
        <charset val="204"/>
      </rPr>
      <t xml:space="preserve"> Рахимова Л.Б.          ___________________________</t>
    </r>
  </si>
  <si>
    <r>
      <t>Руководитель</t>
    </r>
    <r>
      <rPr>
        <sz val="11"/>
        <color indexed="8"/>
        <rFont val="Times New Roman"/>
        <family val="1"/>
        <charset val="204"/>
      </rPr>
      <t xml:space="preserve"> Ли К.В.                    </t>
    </r>
    <r>
      <rPr>
        <b/>
        <sz val="11"/>
        <color indexed="8"/>
        <rFont val="Times New Roman"/>
        <family val="1"/>
        <charset val="204"/>
      </rPr>
      <t>____________________________</t>
    </r>
  </si>
  <si>
    <r>
      <t>Главный бухгалтер</t>
    </r>
    <r>
      <rPr>
        <sz val="11"/>
        <color indexed="8"/>
        <rFont val="Times New Roman"/>
        <family val="1"/>
        <charset val="204"/>
      </rPr>
      <t xml:space="preserve"> Рахимова Л.Б.      </t>
    </r>
    <r>
      <rPr>
        <b/>
        <sz val="11"/>
        <color indexed="8"/>
        <rFont val="Times New Roman"/>
        <family val="1"/>
        <charset val="204"/>
      </rPr>
      <t>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</si>
</sst>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_(* #,##0_);_(* \(#,##0\);_(* &quot;-&quot;??_);_(@_)"/>
    <numFmt numFmtId="166" formatCode="_(* #,##0_);_(* \(#,##0\);_(* &quot;-&quot;_);_(@_)"/>
    <numFmt numFmtId="168" formatCode="#,##0,"/>
    <numFmt numFmtId="169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</font>
    <font>
      <sz val="10"/>
      <name val="Arial Cyr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color indexed="2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2" fillId="0" borderId="0"/>
    <xf numFmtId="0" fontId="8" fillId="0" borderId="0"/>
    <xf numFmtId="164" fontId="2" fillId="0" borderId="0" applyFont="0" applyFill="0" applyBorder="0" applyAlignment="0" applyProtection="0"/>
    <xf numFmtId="0" fontId="10" fillId="0" borderId="0"/>
    <xf numFmtId="0" fontId="10" fillId="0" borderId="0"/>
    <xf numFmtId="0" fontId="8" fillId="0" borderId="0"/>
    <xf numFmtId="0" fontId="10" fillId="0" borderId="0"/>
    <xf numFmtId="9" fontId="2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/>
    <xf numFmtId="0" fontId="6" fillId="0" borderId="0" xfId="0" applyFont="1"/>
    <xf numFmtId="0" fontId="3" fillId="0" borderId="0" xfId="0" applyFont="1" applyBorder="1" applyAlignment="1"/>
    <xf numFmtId="3" fontId="6" fillId="0" borderId="0" xfId="0" applyNumberFormat="1" applyFont="1"/>
    <xf numFmtId="3" fontId="6" fillId="4" borderId="0" xfId="0" applyNumberFormat="1" applyFont="1" applyFill="1"/>
    <xf numFmtId="0" fontId="5" fillId="4" borderId="0" xfId="0" applyFont="1" applyFill="1"/>
    <xf numFmtId="0" fontId="6" fillId="4" borderId="0" xfId="0" applyFont="1" applyFill="1"/>
    <xf numFmtId="4" fontId="14" fillId="5" borderId="2" xfId="9" applyNumberFormat="1" applyFont="1" applyFill="1" applyBorder="1" applyAlignment="1">
      <alignment horizontal="right" vertical="top" wrapText="1"/>
    </xf>
    <xf numFmtId="0" fontId="15" fillId="4" borderId="0" xfId="0" applyFont="1" applyFill="1"/>
    <xf numFmtId="0" fontId="15" fillId="0" borderId="0" xfId="0" applyFont="1" applyFill="1" applyAlignment="1">
      <alignment wrapText="1"/>
    </xf>
    <xf numFmtId="3" fontId="15" fillId="4" borderId="0" xfId="0" applyNumberFormat="1" applyFont="1" applyFill="1"/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0" fontId="17" fillId="4" borderId="1" xfId="0" applyFont="1" applyFill="1" applyBorder="1" applyAlignment="1">
      <alignment horizontal="right" vertical="center" wrapText="1"/>
    </xf>
    <xf numFmtId="0" fontId="18" fillId="4" borderId="1" xfId="0" applyFont="1" applyFill="1" applyBorder="1" applyAlignment="1">
      <alignment vertical="top"/>
    </xf>
    <xf numFmtId="0" fontId="18" fillId="4" borderId="1" xfId="0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horizontal="right" vertical="center"/>
    </xf>
    <xf numFmtId="3" fontId="18" fillId="4" borderId="1" xfId="0" applyNumberFormat="1" applyFont="1" applyFill="1" applyBorder="1" applyAlignment="1">
      <alignment horizontal="right" vertical="center" wrapText="1"/>
    </xf>
    <xf numFmtId="3" fontId="19" fillId="4" borderId="1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/>
    </xf>
    <xf numFmtId="1" fontId="18" fillId="4" borderId="1" xfId="1" applyNumberFormat="1" applyFont="1" applyFill="1" applyBorder="1"/>
    <xf numFmtId="3" fontId="20" fillId="4" borderId="1" xfId="2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 wrapText="1" indent="1"/>
    </xf>
    <xf numFmtId="3" fontId="15" fillId="4" borderId="1" xfId="0" applyNumberFormat="1" applyFont="1" applyFill="1" applyBorder="1"/>
    <xf numFmtId="0" fontId="15" fillId="0" borderId="0" xfId="0" applyFont="1" applyFill="1" applyAlignment="1">
      <alignment vertical="center"/>
    </xf>
    <xf numFmtId="0" fontId="20" fillId="0" borderId="0" xfId="2" applyFont="1" applyBorder="1" applyAlignment="1">
      <alignment vertical="center"/>
    </xf>
    <xf numFmtId="3" fontId="20" fillId="4" borderId="0" xfId="2" applyNumberFormat="1" applyFont="1" applyFill="1" applyBorder="1" applyAlignment="1">
      <alignment vertical="center"/>
    </xf>
    <xf numFmtId="0" fontId="15" fillId="0" borderId="0" xfId="0" applyFont="1" applyFill="1"/>
    <xf numFmtId="165" fontId="15" fillId="0" borderId="0" xfId="0" applyNumberFormat="1" applyFont="1" applyFill="1"/>
    <xf numFmtId="4" fontId="15" fillId="4" borderId="0" xfId="0" applyNumberFormat="1" applyFont="1" applyFill="1"/>
    <xf numFmtId="0" fontId="15" fillId="0" borderId="0" xfId="0" applyFont="1"/>
    <xf numFmtId="4" fontId="15" fillId="0" borderId="0" xfId="0" applyNumberFormat="1" applyFont="1"/>
    <xf numFmtId="0" fontId="15" fillId="0" borderId="0" xfId="0" applyFont="1" applyAlignment="1">
      <alignment horizontal="center" vertical="center"/>
    </xf>
    <xf numFmtId="0" fontId="16" fillId="4" borderId="1" xfId="0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vertical="top" wrapText="1"/>
    </xf>
    <xf numFmtId="3" fontId="15" fillId="4" borderId="1" xfId="0" applyNumberFormat="1" applyFont="1" applyFill="1" applyBorder="1" applyAlignment="1">
      <alignment horizontal="right" vertical="center" wrapText="1"/>
    </xf>
    <xf numFmtId="164" fontId="18" fillId="4" borderId="1" xfId="0" applyNumberFormat="1" applyFont="1" applyFill="1" applyBorder="1" applyAlignment="1">
      <alignment horizontal="right" vertical="center" wrapText="1"/>
    </xf>
    <xf numFmtId="3" fontId="19" fillId="4" borderId="1" xfId="0" applyNumberFormat="1" applyFont="1" applyFill="1" applyBorder="1" applyAlignment="1">
      <alignment horizontal="right" vertical="center" wrapText="1"/>
    </xf>
    <xf numFmtId="166" fontId="17" fillId="4" borderId="1" xfId="0" applyNumberFormat="1" applyFont="1" applyFill="1" applyBorder="1" applyAlignment="1">
      <alignment horizontal="right" vertical="center" wrapText="1"/>
    </xf>
    <xf numFmtId="166" fontId="18" fillId="4" borderId="1" xfId="0" applyNumberFormat="1" applyFont="1" applyFill="1" applyBorder="1" applyAlignment="1">
      <alignment horizontal="right" vertical="center" wrapText="1"/>
    </xf>
    <xf numFmtId="165" fontId="17" fillId="4" borderId="1" xfId="1" applyNumberFormat="1" applyFont="1" applyFill="1" applyBorder="1" applyAlignment="1">
      <alignment vertical="center"/>
    </xf>
    <xf numFmtId="165" fontId="17" fillId="4" borderId="1" xfId="1" applyNumberFormat="1" applyFont="1" applyFill="1" applyBorder="1"/>
    <xf numFmtId="3" fontId="20" fillId="4" borderId="1" xfId="0" applyNumberFormat="1" applyFont="1" applyFill="1" applyBorder="1" applyAlignment="1">
      <alignment horizontal="right" vertical="center" wrapText="1"/>
    </xf>
    <xf numFmtId="3" fontId="19" fillId="4" borderId="0" xfId="0" applyNumberFormat="1" applyFont="1" applyFill="1" applyAlignment="1">
      <alignment horizontal="right" vertical="center"/>
    </xf>
    <xf numFmtId="0" fontId="18" fillId="0" borderId="0" xfId="0" applyFont="1" applyBorder="1" applyAlignment="1"/>
    <xf numFmtId="165" fontId="18" fillId="0" borderId="0" xfId="1" applyNumberFormat="1" applyFont="1" applyFill="1" applyBorder="1"/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3" fontId="18" fillId="0" borderId="0" xfId="0" applyNumberFormat="1" applyFont="1"/>
    <xf numFmtId="0" fontId="19" fillId="0" borderId="1" xfId="0" applyFont="1" applyBorder="1" applyAlignment="1">
      <alignment horizontal="left" vertical="center" wrapText="1" inden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vertical="center" wrapText="1"/>
    </xf>
    <xf numFmtId="0" fontId="20" fillId="0" borderId="1" xfId="2" applyFont="1" applyBorder="1" applyAlignment="1">
      <alignment vertical="center"/>
    </xf>
    <xf numFmtId="0" fontId="16" fillId="0" borderId="1" xfId="0" applyFont="1" applyBorder="1" applyAlignment="1">
      <alignment horizontal="left" vertical="center" wrapText="1" indent="1"/>
    </xf>
    <xf numFmtId="0" fontId="20" fillId="0" borderId="1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vertical="center" wrapText="1" indent="2"/>
    </xf>
    <xf numFmtId="0" fontId="19" fillId="0" borderId="1" xfId="0" applyFont="1" applyBorder="1" applyAlignment="1">
      <alignment horizontal="left" vertical="center" wrapText="1" indent="2"/>
    </xf>
    <xf numFmtId="3" fontId="17" fillId="4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left" vertical="center" wrapText="1" indent="1"/>
    </xf>
    <xf numFmtId="3" fontId="22" fillId="4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left" vertical="center" wrapText="1"/>
    </xf>
    <xf numFmtId="3" fontId="22" fillId="4" borderId="1" xfId="0" applyNumberFormat="1" applyFont="1" applyFill="1" applyBorder="1" applyAlignment="1">
      <alignment horizontal="right" vertical="center" wrapText="1"/>
    </xf>
    <xf numFmtId="165" fontId="18" fillId="4" borderId="1" xfId="1" applyNumberFormat="1" applyFont="1" applyFill="1" applyBorder="1" applyAlignment="1">
      <alignment vertical="center"/>
    </xf>
    <xf numFmtId="0" fontId="17" fillId="4" borderId="1" xfId="0" applyFont="1" applyFill="1" applyBorder="1" applyAlignment="1">
      <alignment horizontal="left" vertical="center" wrapText="1" indent="1"/>
    </xf>
    <xf numFmtId="0" fontId="22" fillId="4" borderId="1" xfId="0" applyFont="1" applyFill="1" applyBorder="1" applyAlignment="1">
      <alignment horizontal="left" vertical="center" wrapText="1" indent="1"/>
    </xf>
    <xf numFmtId="3" fontId="23" fillId="4" borderId="1" xfId="0" applyNumberFormat="1" applyFont="1" applyFill="1" applyBorder="1" applyAlignment="1">
      <alignment horizontal="right" vertical="center" wrapText="1"/>
    </xf>
    <xf numFmtId="3" fontId="24" fillId="4" borderId="1" xfId="0" applyNumberFormat="1" applyFont="1" applyFill="1" applyBorder="1" applyAlignment="1">
      <alignment horizontal="right" vertical="center" wrapText="1"/>
    </xf>
    <xf numFmtId="168" fontId="9" fillId="0" borderId="0" xfId="9" applyNumberFormat="1" applyFont="1" applyBorder="1" applyAlignment="1">
      <alignment horizontal="right" vertical="center"/>
    </xf>
    <xf numFmtId="0" fontId="19" fillId="4" borderId="1" xfId="0" applyFont="1" applyFill="1" applyBorder="1" applyAlignment="1">
      <alignment horizontal="left" vertical="center" wrapText="1" indent="1"/>
    </xf>
    <xf numFmtId="1" fontId="18" fillId="4" borderId="1" xfId="5" applyNumberFormat="1" applyFont="1" applyFill="1" applyBorder="1" applyAlignment="1">
      <alignment horizontal="right"/>
    </xf>
    <xf numFmtId="0" fontId="20" fillId="4" borderId="1" xfId="0" applyFont="1" applyFill="1" applyBorder="1" applyAlignment="1">
      <alignment horizontal="left" vertical="center" wrapText="1" indent="1"/>
    </xf>
    <xf numFmtId="1" fontId="20" fillId="4" borderId="1" xfId="0" applyNumberFormat="1" applyFont="1" applyFill="1" applyBorder="1" applyAlignment="1">
      <alignment horizontal="right" vertical="center" wrapText="1"/>
    </xf>
    <xf numFmtId="3" fontId="20" fillId="4" borderId="1" xfId="0" applyNumberFormat="1" applyFont="1" applyFill="1" applyBorder="1" applyAlignment="1">
      <alignment vertical="center" wrapText="1"/>
    </xf>
    <xf numFmtId="165" fontId="17" fillId="4" borderId="1" xfId="1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indent="1"/>
    </xf>
    <xf numFmtId="3" fontId="17" fillId="3" borderId="1" xfId="0" applyNumberFormat="1" applyFont="1" applyFill="1" applyBorder="1" applyAlignment="1">
      <alignment horizontal="right" vertical="center" indent="1"/>
    </xf>
    <xf numFmtId="0" fontId="16" fillId="4" borderId="1" xfId="0" applyFont="1" applyFill="1" applyBorder="1" applyAlignment="1">
      <alignment horizontal="left" vertical="center" wrapText="1" indent="1"/>
    </xf>
    <xf numFmtId="0" fontId="17" fillId="6" borderId="1" xfId="0" applyFont="1" applyFill="1" applyBorder="1" applyAlignment="1">
      <alignment horizontal="left" vertical="center" wrapText="1"/>
    </xf>
    <xf numFmtId="3" fontId="17" fillId="6" borderId="1" xfId="0" applyNumberFormat="1" applyFont="1" applyFill="1" applyBorder="1" applyAlignment="1">
      <alignment horizontal="right" vertical="center" indent="1"/>
    </xf>
    <xf numFmtId="3" fontId="18" fillId="4" borderId="1" xfId="0" applyNumberFormat="1" applyFont="1" applyFill="1" applyBorder="1" applyAlignment="1">
      <alignment vertical="center" wrapText="1"/>
    </xf>
    <xf numFmtId="3" fontId="18" fillId="4" borderId="1" xfId="0" applyNumberFormat="1" applyFont="1" applyFill="1" applyBorder="1" applyAlignment="1">
      <alignment horizontal="right" vertical="center"/>
    </xf>
    <xf numFmtId="3" fontId="19" fillId="4" borderId="1" xfId="0" applyNumberFormat="1" applyFont="1" applyFill="1" applyBorder="1" applyAlignment="1">
      <alignment vertical="center" wrapText="1"/>
    </xf>
    <xf numFmtId="3" fontId="18" fillId="4" borderId="1" xfId="7" applyNumberFormat="1" applyFont="1" applyFill="1" applyBorder="1" applyAlignment="1">
      <alignment horizontal="right" vertical="center" wrapText="1"/>
    </xf>
    <xf numFmtId="166" fontId="18" fillId="4" borderId="1" xfId="7" applyNumberFormat="1" applyFont="1" applyFill="1" applyBorder="1" applyAlignment="1">
      <alignment horizontal="right" vertical="top" wrapText="1"/>
    </xf>
    <xf numFmtId="166" fontId="18" fillId="4" borderId="1" xfId="1" applyNumberFormat="1" applyFont="1" applyFill="1" applyBorder="1"/>
    <xf numFmtId="3" fontId="18" fillId="4" borderId="1" xfId="1" applyNumberFormat="1" applyFont="1" applyFill="1" applyBorder="1" applyAlignment="1">
      <alignment horizontal="right"/>
    </xf>
    <xf numFmtId="166" fontId="18" fillId="4" borderId="1" xfId="1" applyNumberFormat="1" applyFont="1" applyFill="1" applyBorder="1" applyAlignment="1">
      <alignment horizontal="right"/>
    </xf>
    <xf numFmtId="0" fontId="17" fillId="4" borderId="1" xfId="0" applyFont="1" applyFill="1" applyBorder="1" applyAlignment="1">
      <alignment horizontal="center" vertical="center" wrapText="1"/>
    </xf>
    <xf numFmtId="169" fontId="15" fillId="4" borderId="0" xfId="0" applyNumberFormat="1" applyFont="1" applyFill="1"/>
    <xf numFmtId="166" fontId="15" fillId="4" borderId="0" xfId="0" applyNumberFormat="1" applyFont="1" applyFill="1"/>
    <xf numFmtId="9" fontId="0" fillId="0" borderId="0" xfId="10" applyFont="1" applyFill="1"/>
    <xf numFmtId="0" fontId="0" fillId="0" borderId="0" xfId="0" applyFill="1" applyBorder="1"/>
    <xf numFmtId="3" fontId="0" fillId="0" borderId="0" xfId="0" applyNumberFormat="1" applyFill="1" applyBorder="1"/>
    <xf numFmtId="168" fontId="13" fillId="0" borderId="0" xfId="9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0" fontId="16" fillId="0" borderId="0" xfId="0" applyFont="1" applyFill="1" applyAlignment="1">
      <alignment horizontal="center" vertical="center"/>
    </xf>
    <xf numFmtId="0" fontId="15" fillId="4" borderId="0" xfId="0" applyFont="1" applyFill="1" applyBorder="1" applyAlignment="1">
      <alignment horizontal="right"/>
    </xf>
    <xf numFmtId="3" fontId="15" fillId="4" borderId="0" xfId="0" applyNumberFormat="1" applyFont="1" applyFill="1" applyBorder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 indent="1"/>
    </xf>
    <xf numFmtId="0" fontId="17" fillId="2" borderId="1" xfId="0" applyFont="1" applyFill="1" applyBorder="1" applyAlignment="1">
      <alignment horizontal="center" vertical="center" wrapText="1"/>
    </xf>
  </cellXfs>
  <cellStyles count="11">
    <cellStyle name="Обычный" xfId="0" builtinId="0"/>
    <cellStyle name="Обычный 2" xfId="2"/>
    <cellStyle name="Обычный 3" xfId="3"/>
    <cellStyle name="Обычный 3 2" xfId="8"/>
    <cellStyle name="Обычный 4" xfId="4"/>
    <cellStyle name="Обычный 5" xfId="6"/>
    <cellStyle name="Обычный_Ф1" xfId="9"/>
    <cellStyle name="Обычный_Ф2" xfId="7"/>
    <cellStyle name="Процентный" xfId="10" builtinId="5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30" zoomScaleNormal="100" workbookViewId="0">
      <selection sqref="A1:D56"/>
    </sheetView>
  </sheetViews>
  <sheetFormatPr defaultColWidth="9.140625" defaultRowHeight="15" x14ac:dyDescent="0.25"/>
  <cols>
    <col min="1" max="1" width="51.28515625" style="14" customWidth="1"/>
    <col min="2" max="2" width="23.42578125" style="13" customWidth="1"/>
    <col min="3" max="3" width="23" style="13" customWidth="1"/>
    <col min="5" max="5" width="9.140625" style="1"/>
    <col min="6" max="6" width="14.85546875" style="1" customWidth="1"/>
    <col min="7" max="7" width="12.140625" style="1" customWidth="1"/>
    <col min="8" max="9" width="9.140625" style="1"/>
    <col min="10" max="10" width="14.7109375" style="1" customWidth="1"/>
    <col min="11" max="11" width="9.140625" style="1"/>
    <col min="12" max="12" width="15.5703125" style="1" customWidth="1"/>
    <col min="13" max="14" width="9.140625" style="1"/>
    <col min="15" max="15" width="19.85546875" style="1" customWidth="1"/>
    <col min="16" max="186" width="9.140625" style="1"/>
    <col min="187" max="187" width="44.5703125" style="1" customWidth="1"/>
    <col min="188" max="188" width="21.7109375" style="1" customWidth="1"/>
    <col min="189" max="189" width="18.7109375" style="1" customWidth="1"/>
    <col min="190" max="190" width="11.7109375" style="1" bestFit="1" customWidth="1"/>
    <col min="191" max="442" width="9.140625" style="1"/>
    <col min="443" max="443" width="44.5703125" style="1" customWidth="1"/>
    <col min="444" max="444" width="21.7109375" style="1" customWidth="1"/>
    <col min="445" max="445" width="18.7109375" style="1" customWidth="1"/>
    <col min="446" max="446" width="11.7109375" style="1" bestFit="1" customWidth="1"/>
    <col min="447" max="698" width="9.140625" style="1"/>
    <col min="699" max="699" width="44.5703125" style="1" customWidth="1"/>
    <col min="700" max="700" width="21.7109375" style="1" customWidth="1"/>
    <col min="701" max="701" width="18.7109375" style="1" customWidth="1"/>
    <col min="702" max="702" width="11.7109375" style="1" bestFit="1" customWidth="1"/>
    <col min="703" max="954" width="9.140625" style="1"/>
    <col min="955" max="955" width="44.5703125" style="1" customWidth="1"/>
    <col min="956" max="956" width="21.7109375" style="1" customWidth="1"/>
    <col min="957" max="957" width="18.7109375" style="1" customWidth="1"/>
    <col min="958" max="958" width="11.7109375" style="1" bestFit="1" customWidth="1"/>
    <col min="959" max="1210" width="9.140625" style="1"/>
    <col min="1211" max="1211" width="44.5703125" style="1" customWidth="1"/>
    <col min="1212" max="1212" width="21.7109375" style="1" customWidth="1"/>
    <col min="1213" max="1213" width="18.7109375" style="1" customWidth="1"/>
    <col min="1214" max="1214" width="11.7109375" style="1" bestFit="1" customWidth="1"/>
    <col min="1215" max="1466" width="9.140625" style="1"/>
    <col min="1467" max="1467" width="44.5703125" style="1" customWidth="1"/>
    <col min="1468" max="1468" width="21.7109375" style="1" customWidth="1"/>
    <col min="1469" max="1469" width="18.7109375" style="1" customWidth="1"/>
    <col min="1470" max="1470" width="11.7109375" style="1" bestFit="1" customWidth="1"/>
    <col min="1471" max="1722" width="9.140625" style="1"/>
    <col min="1723" max="1723" width="44.5703125" style="1" customWidth="1"/>
    <col min="1724" max="1724" width="21.7109375" style="1" customWidth="1"/>
    <col min="1725" max="1725" width="18.7109375" style="1" customWidth="1"/>
    <col min="1726" max="1726" width="11.7109375" style="1" bestFit="1" customWidth="1"/>
    <col min="1727" max="1978" width="9.140625" style="1"/>
    <col min="1979" max="1979" width="44.5703125" style="1" customWidth="1"/>
    <col min="1980" max="1980" width="21.7109375" style="1" customWidth="1"/>
    <col min="1981" max="1981" width="18.7109375" style="1" customWidth="1"/>
    <col min="1982" max="1982" width="11.7109375" style="1" bestFit="1" customWidth="1"/>
    <col min="1983" max="2234" width="9.140625" style="1"/>
    <col min="2235" max="2235" width="44.5703125" style="1" customWidth="1"/>
    <col min="2236" max="2236" width="21.7109375" style="1" customWidth="1"/>
    <col min="2237" max="2237" width="18.7109375" style="1" customWidth="1"/>
    <col min="2238" max="2238" width="11.7109375" style="1" bestFit="1" customWidth="1"/>
    <col min="2239" max="2490" width="9.140625" style="1"/>
    <col min="2491" max="2491" width="44.5703125" style="1" customWidth="1"/>
    <col min="2492" max="2492" width="21.7109375" style="1" customWidth="1"/>
    <col min="2493" max="2493" width="18.7109375" style="1" customWidth="1"/>
    <col min="2494" max="2494" width="11.7109375" style="1" bestFit="1" customWidth="1"/>
    <col min="2495" max="2746" width="9.140625" style="1"/>
    <col min="2747" max="2747" width="44.5703125" style="1" customWidth="1"/>
    <col min="2748" max="2748" width="21.7109375" style="1" customWidth="1"/>
    <col min="2749" max="2749" width="18.7109375" style="1" customWidth="1"/>
    <col min="2750" max="2750" width="11.7109375" style="1" bestFit="1" customWidth="1"/>
    <col min="2751" max="3002" width="9.140625" style="1"/>
    <col min="3003" max="3003" width="44.5703125" style="1" customWidth="1"/>
    <col min="3004" max="3004" width="21.7109375" style="1" customWidth="1"/>
    <col min="3005" max="3005" width="18.7109375" style="1" customWidth="1"/>
    <col min="3006" max="3006" width="11.7109375" style="1" bestFit="1" customWidth="1"/>
    <col min="3007" max="3258" width="9.140625" style="1"/>
    <col min="3259" max="3259" width="44.5703125" style="1" customWidth="1"/>
    <col min="3260" max="3260" width="21.7109375" style="1" customWidth="1"/>
    <col min="3261" max="3261" width="18.7109375" style="1" customWidth="1"/>
    <col min="3262" max="3262" width="11.7109375" style="1" bestFit="1" customWidth="1"/>
    <col min="3263" max="3514" width="9.140625" style="1"/>
    <col min="3515" max="3515" width="44.5703125" style="1" customWidth="1"/>
    <col min="3516" max="3516" width="21.7109375" style="1" customWidth="1"/>
    <col min="3517" max="3517" width="18.7109375" style="1" customWidth="1"/>
    <col min="3518" max="3518" width="11.7109375" style="1" bestFit="1" customWidth="1"/>
    <col min="3519" max="3770" width="9.140625" style="1"/>
    <col min="3771" max="3771" width="44.5703125" style="1" customWidth="1"/>
    <col min="3772" max="3772" width="21.7109375" style="1" customWidth="1"/>
    <col min="3773" max="3773" width="18.7109375" style="1" customWidth="1"/>
    <col min="3774" max="3774" width="11.7109375" style="1" bestFit="1" customWidth="1"/>
    <col min="3775" max="4026" width="9.140625" style="1"/>
    <col min="4027" max="4027" width="44.5703125" style="1" customWidth="1"/>
    <col min="4028" max="4028" width="21.7109375" style="1" customWidth="1"/>
    <col min="4029" max="4029" width="18.7109375" style="1" customWidth="1"/>
    <col min="4030" max="4030" width="11.7109375" style="1" bestFit="1" customWidth="1"/>
    <col min="4031" max="4282" width="9.140625" style="1"/>
    <col min="4283" max="4283" width="44.5703125" style="1" customWidth="1"/>
    <col min="4284" max="4284" width="21.7109375" style="1" customWidth="1"/>
    <col min="4285" max="4285" width="18.7109375" style="1" customWidth="1"/>
    <col min="4286" max="4286" width="11.7109375" style="1" bestFit="1" customWidth="1"/>
    <col min="4287" max="4538" width="9.140625" style="1"/>
    <col min="4539" max="4539" width="44.5703125" style="1" customWidth="1"/>
    <col min="4540" max="4540" width="21.7109375" style="1" customWidth="1"/>
    <col min="4541" max="4541" width="18.7109375" style="1" customWidth="1"/>
    <col min="4542" max="4542" width="11.7109375" style="1" bestFit="1" customWidth="1"/>
    <col min="4543" max="4794" width="9.140625" style="1"/>
    <col min="4795" max="4795" width="44.5703125" style="1" customWidth="1"/>
    <col min="4796" max="4796" width="21.7109375" style="1" customWidth="1"/>
    <col min="4797" max="4797" width="18.7109375" style="1" customWidth="1"/>
    <col min="4798" max="4798" width="11.7109375" style="1" bestFit="1" customWidth="1"/>
    <col min="4799" max="5050" width="9.140625" style="1"/>
    <col min="5051" max="5051" width="44.5703125" style="1" customWidth="1"/>
    <col min="5052" max="5052" width="21.7109375" style="1" customWidth="1"/>
    <col min="5053" max="5053" width="18.7109375" style="1" customWidth="1"/>
    <col min="5054" max="5054" width="11.7109375" style="1" bestFit="1" customWidth="1"/>
    <col min="5055" max="5306" width="9.140625" style="1"/>
    <col min="5307" max="5307" width="44.5703125" style="1" customWidth="1"/>
    <col min="5308" max="5308" width="21.7109375" style="1" customWidth="1"/>
    <col min="5309" max="5309" width="18.7109375" style="1" customWidth="1"/>
    <col min="5310" max="5310" width="11.7109375" style="1" bestFit="1" customWidth="1"/>
    <col min="5311" max="5562" width="9.140625" style="1"/>
    <col min="5563" max="5563" width="44.5703125" style="1" customWidth="1"/>
    <col min="5564" max="5564" width="21.7109375" style="1" customWidth="1"/>
    <col min="5565" max="5565" width="18.7109375" style="1" customWidth="1"/>
    <col min="5566" max="5566" width="11.7109375" style="1" bestFit="1" customWidth="1"/>
    <col min="5567" max="5818" width="9.140625" style="1"/>
    <col min="5819" max="5819" width="44.5703125" style="1" customWidth="1"/>
    <col min="5820" max="5820" width="21.7109375" style="1" customWidth="1"/>
    <col min="5821" max="5821" width="18.7109375" style="1" customWidth="1"/>
    <col min="5822" max="5822" width="11.7109375" style="1" bestFit="1" customWidth="1"/>
    <col min="5823" max="6074" width="9.140625" style="1"/>
    <col min="6075" max="6075" width="44.5703125" style="1" customWidth="1"/>
    <col min="6076" max="6076" width="21.7109375" style="1" customWidth="1"/>
    <col min="6077" max="6077" width="18.7109375" style="1" customWidth="1"/>
    <col min="6078" max="6078" width="11.7109375" style="1" bestFit="1" customWidth="1"/>
    <col min="6079" max="6330" width="9.140625" style="1"/>
    <col min="6331" max="6331" width="44.5703125" style="1" customWidth="1"/>
    <col min="6332" max="6332" width="21.7109375" style="1" customWidth="1"/>
    <col min="6333" max="6333" width="18.7109375" style="1" customWidth="1"/>
    <col min="6334" max="6334" width="11.7109375" style="1" bestFit="1" customWidth="1"/>
    <col min="6335" max="6586" width="9.140625" style="1"/>
    <col min="6587" max="6587" width="44.5703125" style="1" customWidth="1"/>
    <col min="6588" max="6588" width="21.7109375" style="1" customWidth="1"/>
    <col min="6589" max="6589" width="18.7109375" style="1" customWidth="1"/>
    <col min="6590" max="6590" width="11.7109375" style="1" bestFit="1" customWidth="1"/>
    <col min="6591" max="6842" width="9.140625" style="1"/>
    <col min="6843" max="6843" width="44.5703125" style="1" customWidth="1"/>
    <col min="6844" max="6844" width="21.7109375" style="1" customWidth="1"/>
    <col min="6845" max="6845" width="18.7109375" style="1" customWidth="1"/>
    <col min="6846" max="6846" width="11.7109375" style="1" bestFit="1" customWidth="1"/>
    <col min="6847" max="7098" width="9.140625" style="1"/>
    <col min="7099" max="7099" width="44.5703125" style="1" customWidth="1"/>
    <col min="7100" max="7100" width="21.7109375" style="1" customWidth="1"/>
    <col min="7101" max="7101" width="18.7109375" style="1" customWidth="1"/>
    <col min="7102" max="7102" width="11.7109375" style="1" bestFit="1" customWidth="1"/>
    <col min="7103" max="7354" width="9.140625" style="1"/>
    <col min="7355" max="7355" width="44.5703125" style="1" customWidth="1"/>
    <col min="7356" max="7356" width="21.7109375" style="1" customWidth="1"/>
    <col min="7357" max="7357" width="18.7109375" style="1" customWidth="1"/>
    <col min="7358" max="7358" width="11.7109375" style="1" bestFit="1" customWidth="1"/>
    <col min="7359" max="7610" width="9.140625" style="1"/>
    <col min="7611" max="7611" width="44.5703125" style="1" customWidth="1"/>
    <col min="7612" max="7612" width="21.7109375" style="1" customWidth="1"/>
    <col min="7613" max="7613" width="18.7109375" style="1" customWidth="1"/>
    <col min="7614" max="7614" width="11.7109375" style="1" bestFit="1" customWidth="1"/>
    <col min="7615" max="7866" width="9.140625" style="1"/>
    <col min="7867" max="7867" width="44.5703125" style="1" customWidth="1"/>
    <col min="7868" max="7868" width="21.7109375" style="1" customWidth="1"/>
    <col min="7869" max="7869" width="18.7109375" style="1" customWidth="1"/>
    <col min="7870" max="7870" width="11.7109375" style="1" bestFit="1" customWidth="1"/>
    <col min="7871" max="8122" width="9.140625" style="1"/>
    <col min="8123" max="8123" width="44.5703125" style="1" customWidth="1"/>
    <col min="8124" max="8124" width="21.7109375" style="1" customWidth="1"/>
    <col min="8125" max="8125" width="18.7109375" style="1" customWidth="1"/>
    <col min="8126" max="8126" width="11.7109375" style="1" bestFit="1" customWidth="1"/>
    <col min="8127" max="8378" width="9.140625" style="1"/>
    <col min="8379" max="8379" width="44.5703125" style="1" customWidth="1"/>
    <col min="8380" max="8380" width="21.7109375" style="1" customWidth="1"/>
    <col min="8381" max="8381" width="18.7109375" style="1" customWidth="1"/>
    <col min="8382" max="8382" width="11.7109375" style="1" bestFit="1" customWidth="1"/>
    <col min="8383" max="8634" width="9.140625" style="1"/>
    <col min="8635" max="8635" width="44.5703125" style="1" customWidth="1"/>
    <col min="8636" max="8636" width="21.7109375" style="1" customWidth="1"/>
    <col min="8637" max="8637" width="18.7109375" style="1" customWidth="1"/>
    <col min="8638" max="8638" width="11.7109375" style="1" bestFit="1" customWidth="1"/>
    <col min="8639" max="8890" width="9.140625" style="1"/>
    <col min="8891" max="8891" width="44.5703125" style="1" customWidth="1"/>
    <col min="8892" max="8892" width="21.7109375" style="1" customWidth="1"/>
    <col min="8893" max="8893" width="18.7109375" style="1" customWidth="1"/>
    <col min="8894" max="8894" width="11.7109375" style="1" bestFit="1" customWidth="1"/>
    <col min="8895" max="9146" width="9.140625" style="1"/>
    <col min="9147" max="9147" width="44.5703125" style="1" customWidth="1"/>
    <col min="9148" max="9148" width="21.7109375" style="1" customWidth="1"/>
    <col min="9149" max="9149" width="18.7109375" style="1" customWidth="1"/>
    <col min="9150" max="9150" width="11.7109375" style="1" bestFit="1" customWidth="1"/>
    <col min="9151" max="9402" width="9.140625" style="1"/>
    <col min="9403" max="9403" width="44.5703125" style="1" customWidth="1"/>
    <col min="9404" max="9404" width="21.7109375" style="1" customWidth="1"/>
    <col min="9405" max="9405" width="18.7109375" style="1" customWidth="1"/>
    <col min="9406" max="9406" width="11.7109375" style="1" bestFit="1" customWidth="1"/>
    <col min="9407" max="9658" width="9.140625" style="1"/>
    <col min="9659" max="9659" width="44.5703125" style="1" customWidth="1"/>
    <col min="9660" max="9660" width="21.7109375" style="1" customWidth="1"/>
    <col min="9661" max="9661" width="18.7109375" style="1" customWidth="1"/>
    <col min="9662" max="9662" width="11.7109375" style="1" bestFit="1" customWidth="1"/>
    <col min="9663" max="9914" width="9.140625" style="1"/>
    <col min="9915" max="9915" width="44.5703125" style="1" customWidth="1"/>
    <col min="9916" max="9916" width="21.7109375" style="1" customWidth="1"/>
    <col min="9917" max="9917" width="18.7109375" style="1" customWidth="1"/>
    <col min="9918" max="9918" width="11.7109375" style="1" bestFit="1" customWidth="1"/>
    <col min="9919" max="10170" width="9.140625" style="1"/>
    <col min="10171" max="10171" width="44.5703125" style="1" customWidth="1"/>
    <col min="10172" max="10172" width="21.7109375" style="1" customWidth="1"/>
    <col min="10173" max="10173" width="18.7109375" style="1" customWidth="1"/>
    <col min="10174" max="10174" width="11.7109375" style="1" bestFit="1" customWidth="1"/>
    <col min="10175" max="10426" width="9.140625" style="1"/>
    <col min="10427" max="10427" width="44.5703125" style="1" customWidth="1"/>
    <col min="10428" max="10428" width="21.7109375" style="1" customWidth="1"/>
    <col min="10429" max="10429" width="18.7109375" style="1" customWidth="1"/>
    <col min="10430" max="10430" width="11.7109375" style="1" bestFit="1" customWidth="1"/>
    <col min="10431" max="10682" width="9.140625" style="1"/>
    <col min="10683" max="10683" width="44.5703125" style="1" customWidth="1"/>
    <col min="10684" max="10684" width="21.7109375" style="1" customWidth="1"/>
    <col min="10685" max="10685" width="18.7109375" style="1" customWidth="1"/>
    <col min="10686" max="10686" width="11.7109375" style="1" bestFit="1" customWidth="1"/>
    <col min="10687" max="10938" width="9.140625" style="1"/>
    <col min="10939" max="10939" width="44.5703125" style="1" customWidth="1"/>
    <col min="10940" max="10940" width="21.7109375" style="1" customWidth="1"/>
    <col min="10941" max="10941" width="18.7109375" style="1" customWidth="1"/>
    <col min="10942" max="10942" width="11.7109375" style="1" bestFit="1" customWidth="1"/>
    <col min="10943" max="11194" width="9.140625" style="1"/>
    <col min="11195" max="11195" width="44.5703125" style="1" customWidth="1"/>
    <col min="11196" max="11196" width="21.7109375" style="1" customWidth="1"/>
    <col min="11197" max="11197" width="18.7109375" style="1" customWidth="1"/>
    <col min="11198" max="11198" width="11.7109375" style="1" bestFit="1" customWidth="1"/>
    <col min="11199" max="11450" width="9.140625" style="1"/>
    <col min="11451" max="11451" width="44.5703125" style="1" customWidth="1"/>
    <col min="11452" max="11452" width="21.7109375" style="1" customWidth="1"/>
    <col min="11453" max="11453" width="18.7109375" style="1" customWidth="1"/>
    <col min="11454" max="11454" width="11.7109375" style="1" bestFit="1" customWidth="1"/>
    <col min="11455" max="11706" width="9.140625" style="1"/>
    <col min="11707" max="11707" width="44.5703125" style="1" customWidth="1"/>
    <col min="11708" max="11708" width="21.7109375" style="1" customWidth="1"/>
    <col min="11709" max="11709" width="18.7109375" style="1" customWidth="1"/>
    <col min="11710" max="11710" width="11.7109375" style="1" bestFit="1" customWidth="1"/>
    <col min="11711" max="11962" width="9.140625" style="1"/>
    <col min="11963" max="11963" width="44.5703125" style="1" customWidth="1"/>
    <col min="11964" max="11964" width="21.7109375" style="1" customWidth="1"/>
    <col min="11965" max="11965" width="18.7109375" style="1" customWidth="1"/>
    <col min="11966" max="11966" width="11.7109375" style="1" bestFit="1" customWidth="1"/>
    <col min="11967" max="12218" width="9.140625" style="1"/>
    <col min="12219" max="12219" width="44.5703125" style="1" customWidth="1"/>
    <col min="12220" max="12220" width="21.7109375" style="1" customWidth="1"/>
    <col min="12221" max="12221" width="18.7109375" style="1" customWidth="1"/>
    <col min="12222" max="12222" width="11.7109375" style="1" bestFit="1" customWidth="1"/>
    <col min="12223" max="12474" width="9.140625" style="1"/>
    <col min="12475" max="12475" width="44.5703125" style="1" customWidth="1"/>
    <col min="12476" max="12476" width="21.7109375" style="1" customWidth="1"/>
    <col min="12477" max="12477" width="18.7109375" style="1" customWidth="1"/>
    <col min="12478" max="12478" width="11.7109375" style="1" bestFit="1" customWidth="1"/>
    <col min="12479" max="12730" width="9.140625" style="1"/>
    <col min="12731" max="12731" width="44.5703125" style="1" customWidth="1"/>
    <col min="12732" max="12732" width="21.7109375" style="1" customWidth="1"/>
    <col min="12733" max="12733" width="18.7109375" style="1" customWidth="1"/>
    <col min="12734" max="12734" width="11.7109375" style="1" bestFit="1" customWidth="1"/>
    <col min="12735" max="12986" width="9.140625" style="1"/>
    <col min="12987" max="12987" width="44.5703125" style="1" customWidth="1"/>
    <col min="12988" max="12988" width="21.7109375" style="1" customWidth="1"/>
    <col min="12989" max="12989" width="18.7109375" style="1" customWidth="1"/>
    <col min="12990" max="12990" width="11.7109375" style="1" bestFit="1" customWidth="1"/>
    <col min="12991" max="13242" width="9.140625" style="1"/>
    <col min="13243" max="13243" width="44.5703125" style="1" customWidth="1"/>
    <col min="13244" max="13244" width="21.7109375" style="1" customWidth="1"/>
    <col min="13245" max="13245" width="18.7109375" style="1" customWidth="1"/>
    <col min="13246" max="13246" width="11.7109375" style="1" bestFit="1" customWidth="1"/>
    <col min="13247" max="13498" width="9.140625" style="1"/>
    <col min="13499" max="13499" width="44.5703125" style="1" customWidth="1"/>
    <col min="13500" max="13500" width="21.7109375" style="1" customWidth="1"/>
    <col min="13501" max="13501" width="18.7109375" style="1" customWidth="1"/>
    <col min="13502" max="13502" width="11.7109375" style="1" bestFit="1" customWidth="1"/>
    <col min="13503" max="13754" width="9.140625" style="1"/>
    <col min="13755" max="13755" width="44.5703125" style="1" customWidth="1"/>
    <col min="13756" max="13756" width="21.7109375" style="1" customWidth="1"/>
    <col min="13757" max="13757" width="18.7109375" style="1" customWidth="1"/>
    <col min="13758" max="13758" width="11.7109375" style="1" bestFit="1" customWidth="1"/>
    <col min="13759" max="14010" width="9.140625" style="1"/>
    <col min="14011" max="14011" width="44.5703125" style="1" customWidth="1"/>
    <col min="14012" max="14012" width="21.7109375" style="1" customWidth="1"/>
    <col min="14013" max="14013" width="18.7109375" style="1" customWidth="1"/>
    <col min="14014" max="14014" width="11.7109375" style="1" bestFit="1" customWidth="1"/>
    <col min="14015" max="14266" width="9.140625" style="1"/>
    <col min="14267" max="14267" width="44.5703125" style="1" customWidth="1"/>
    <col min="14268" max="14268" width="21.7109375" style="1" customWidth="1"/>
    <col min="14269" max="14269" width="18.7109375" style="1" customWidth="1"/>
    <col min="14270" max="14270" width="11.7109375" style="1" bestFit="1" customWidth="1"/>
    <col min="14271" max="14522" width="9.140625" style="1"/>
    <col min="14523" max="14523" width="44.5703125" style="1" customWidth="1"/>
    <col min="14524" max="14524" width="21.7109375" style="1" customWidth="1"/>
    <col min="14525" max="14525" width="18.7109375" style="1" customWidth="1"/>
    <col min="14526" max="14526" width="11.7109375" style="1" bestFit="1" customWidth="1"/>
    <col min="14527" max="14778" width="9.140625" style="1"/>
    <col min="14779" max="14779" width="44.5703125" style="1" customWidth="1"/>
    <col min="14780" max="14780" width="21.7109375" style="1" customWidth="1"/>
    <col min="14781" max="14781" width="18.7109375" style="1" customWidth="1"/>
    <col min="14782" max="14782" width="11.7109375" style="1" bestFit="1" customWidth="1"/>
    <col min="14783" max="15034" width="9.140625" style="1"/>
    <col min="15035" max="15035" width="44.5703125" style="1" customWidth="1"/>
    <col min="15036" max="15036" width="21.7109375" style="1" customWidth="1"/>
    <col min="15037" max="15037" width="18.7109375" style="1" customWidth="1"/>
    <col min="15038" max="15038" width="11.7109375" style="1" bestFit="1" customWidth="1"/>
    <col min="15039" max="15290" width="9.140625" style="1"/>
    <col min="15291" max="15291" width="44.5703125" style="1" customWidth="1"/>
    <col min="15292" max="15292" width="21.7109375" style="1" customWidth="1"/>
    <col min="15293" max="15293" width="18.7109375" style="1" customWidth="1"/>
    <col min="15294" max="15294" width="11.7109375" style="1" bestFit="1" customWidth="1"/>
    <col min="15295" max="15546" width="9.140625" style="1"/>
    <col min="15547" max="15547" width="44.5703125" style="1" customWidth="1"/>
    <col min="15548" max="15548" width="21.7109375" style="1" customWidth="1"/>
    <col min="15549" max="15549" width="18.7109375" style="1" customWidth="1"/>
    <col min="15550" max="15550" width="11.7109375" style="1" bestFit="1" customWidth="1"/>
    <col min="15551" max="15802" width="9.140625" style="1"/>
    <col min="15803" max="15803" width="44.5703125" style="1" customWidth="1"/>
    <col min="15804" max="15804" width="21.7109375" style="1" customWidth="1"/>
    <col min="15805" max="15805" width="18.7109375" style="1" customWidth="1"/>
    <col min="15806" max="15806" width="11.7109375" style="1" bestFit="1" customWidth="1"/>
    <col min="15807" max="16058" width="9.140625" style="1"/>
    <col min="16059" max="16059" width="44.5703125" style="1" customWidth="1"/>
    <col min="16060" max="16060" width="21.7109375" style="1" customWidth="1"/>
    <col min="16061" max="16061" width="18.7109375" style="1" customWidth="1"/>
    <col min="16062" max="16062" width="11.7109375" style="1" bestFit="1" customWidth="1"/>
    <col min="16063" max="16384" width="9.140625" style="1"/>
  </cols>
  <sheetData>
    <row r="1" spans="1:13" x14ac:dyDescent="0.25">
      <c r="A1" s="112" t="s">
        <v>4</v>
      </c>
      <c r="B1" s="112"/>
      <c r="C1" s="112"/>
    </row>
    <row r="2" spans="1:13" x14ac:dyDescent="0.25">
      <c r="A2" s="112" t="s">
        <v>69</v>
      </c>
      <c r="B2" s="112"/>
      <c r="C2" s="112"/>
      <c r="E2" s="107"/>
      <c r="F2" s="107"/>
      <c r="G2" s="107"/>
      <c r="H2" s="107"/>
      <c r="I2" s="107"/>
      <c r="J2" s="107"/>
      <c r="K2" s="107"/>
      <c r="L2" s="107"/>
      <c r="M2" s="107"/>
    </row>
    <row r="3" spans="1:13" x14ac:dyDescent="0.25">
      <c r="A3" s="112" t="s">
        <v>107</v>
      </c>
      <c r="B3" s="112"/>
      <c r="C3" s="112"/>
      <c r="E3" s="107"/>
      <c r="F3" s="107"/>
      <c r="G3" s="107"/>
      <c r="H3" s="107"/>
      <c r="I3" s="107"/>
      <c r="J3" s="107"/>
      <c r="K3" s="107"/>
      <c r="L3" s="107"/>
      <c r="M3" s="107"/>
    </row>
    <row r="4" spans="1:13" x14ac:dyDescent="0.25">
      <c r="A4" s="17"/>
      <c r="B4" s="113"/>
      <c r="C4" s="113"/>
      <c r="E4" s="107"/>
      <c r="F4" s="107"/>
      <c r="G4" s="107"/>
      <c r="H4" s="107"/>
      <c r="I4" s="107"/>
      <c r="J4" s="107"/>
      <c r="K4" s="107"/>
      <c r="L4" s="107"/>
      <c r="M4" s="107"/>
    </row>
    <row r="5" spans="1:13" ht="33" customHeight="1" x14ac:dyDescent="0.25">
      <c r="A5" s="89" t="s">
        <v>5</v>
      </c>
      <c r="B5" s="90" t="s">
        <v>108</v>
      </c>
      <c r="C5" s="90" t="s">
        <v>109</v>
      </c>
      <c r="E5" s="107"/>
      <c r="F5" s="107"/>
      <c r="G5" s="107"/>
      <c r="H5" s="107"/>
      <c r="I5" s="107"/>
      <c r="J5" s="107"/>
      <c r="K5" s="107"/>
      <c r="L5" s="107"/>
      <c r="M5" s="107"/>
    </row>
    <row r="6" spans="1:13" x14ac:dyDescent="0.25">
      <c r="A6" s="59" t="s">
        <v>6</v>
      </c>
      <c r="B6" s="18"/>
      <c r="C6" s="19"/>
      <c r="E6" s="107"/>
      <c r="F6" s="107"/>
      <c r="G6" s="107"/>
      <c r="H6" s="107"/>
      <c r="I6" s="107"/>
      <c r="J6" s="107"/>
      <c r="K6" s="107"/>
      <c r="L6" s="107"/>
      <c r="M6" s="107"/>
    </row>
    <row r="7" spans="1:13" x14ac:dyDescent="0.25">
      <c r="A7" s="59" t="s">
        <v>7</v>
      </c>
      <c r="B7" s="18"/>
      <c r="C7" s="19"/>
      <c r="E7" s="107"/>
      <c r="F7" s="107"/>
      <c r="G7" s="107"/>
      <c r="H7" s="107"/>
      <c r="I7" s="107"/>
      <c r="J7" s="107"/>
      <c r="K7" s="107"/>
      <c r="L7" s="107"/>
      <c r="M7" s="107"/>
    </row>
    <row r="8" spans="1:13" x14ac:dyDescent="0.25">
      <c r="A8" s="60" t="s">
        <v>8</v>
      </c>
      <c r="B8" s="95">
        <v>7371236</v>
      </c>
      <c r="C8" s="96">
        <v>7371236</v>
      </c>
      <c r="E8" s="107"/>
      <c r="F8" s="107"/>
      <c r="G8" s="107"/>
      <c r="H8" s="107"/>
      <c r="I8" s="107"/>
      <c r="J8" s="107"/>
      <c r="K8" s="107"/>
      <c r="L8" s="107"/>
      <c r="M8" s="107"/>
    </row>
    <row r="9" spans="1:13" x14ac:dyDescent="0.25">
      <c r="A9" s="61" t="s">
        <v>9</v>
      </c>
      <c r="B9" s="95">
        <v>13646795</v>
      </c>
      <c r="C9" s="96">
        <v>13510519</v>
      </c>
      <c r="E9" s="107"/>
      <c r="F9" s="107"/>
      <c r="G9" s="107"/>
      <c r="H9" s="107"/>
      <c r="I9" s="107"/>
      <c r="J9" s="107"/>
      <c r="K9" s="107"/>
      <c r="L9" s="107"/>
      <c r="M9" s="107"/>
    </row>
    <row r="10" spans="1:13" x14ac:dyDescent="0.25">
      <c r="A10" s="61" t="s">
        <v>10</v>
      </c>
      <c r="B10" s="95">
        <v>1906404</v>
      </c>
      <c r="C10" s="96">
        <v>1906404</v>
      </c>
      <c r="E10" s="107"/>
      <c r="F10" s="107"/>
      <c r="G10" s="107"/>
      <c r="H10" s="107"/>
      <c r="I10" s="107"/>
      <c r="J10" s="107"/>
      <c r="K10" s="107"/>
      <c r="L10" s="107"/>
      <c r="M10" s="107"/>
    </row>
    <row r="11" spans="1:13" x14ac:dyDescent="0.25">
      <c r="A11" s="61" t="s">
        <v>11</v>
      </c>
      <c r="B11" s="97">
        <v>277</v>
      </c>
      <c r="C11" s="96">
        <v>292</v>
      </c>
      <c r="E11" s="107"/>
      <c r="F11" s="107"/>
      <c r="G11" s="107"/>
      <c r="H11" s="107"/>
      <c r="I11" s="107"/>
      <c r="J11" s="107"/>
      <c r="K11" s="107"/>
      <c r="L11" s="107"/>
      <c r="M11" s="107"/>
    </row>
    <row r="12" spans="1:13" x14ac:dyDescent="0.25">
      <c r="A12" s="89" t="s">
        <v>12</v>
      </c>
      <c r="B12" s="91">
        <f>SUM(B8:B11)</f>
        <v>22924712</v>
      </c>
      <c r="C12" s="91">
        <f>SUM(C8:C11)</f>
        <v>22788451</v>
      </c>
      <c r="E12" s="107"/>
      <c r="F12" s="108"/>
      <c r="G12" s="108"/>
      <c r="H12" s="107"/>
      <c r="I12" s="107"/>
      <c r="J12" s="107"/>
      <c r="K12" s="107"/>
      <c r="L12" s="107"/>
      <c r="M12" s="107"/>
    </row>
    <row r="13" spans="1:13" x14ac:dyDescent="0.25">
      <c r="A13" s="59" t="s">
        <v>13</v>
      </c>
      <c r="B13" s="20"/>
      <c r="C13" s="21"/>
      <c r="E13" s="107"/>
      <c r="F13" s="107"/>
      <c r="G13" s="107"/>
      <c r="H13" s="107"/>
      <c r="I13" s="107"/>
      <c r="J13" s="107"/>
      <c r="K13" s="107"/>
      <c r="L13" s="107"/>
      <c r="M13" s="107"/>
    </row>
    <row r="14" spans="1:13" x14ac:dyDescent="0.25">
      <c r="A14" s="60" t="s">
        <v>14</v>
      </c>
      <c r="B14" s="22">
        <v>6519</v>
      </c>
      <c r="C14" s="23">
        <v>895</v>
      </c>
      <c r="E14" s="107"/>
      <c r="F14" s="107"/>
      <c r="G14" s="107"/>
      <c r="H14" s="107"/>
      <c r="I14" s="107"/>
      <c r="J14" s="107"/>
      <c r="K14" s="107"/>
      <c r="L14" s="107"/>
      <c r="M14" s="107"/>
    </row>
    <row r="15" spans="1:13" x14ac:dyDescent="0.25">
      <c r="A15" s="60" t="s">
        <v>15</v>
      </c>
      <c r="B15" s="22">
        <v>30253</v>
      </c>
      <c r="C15" s="96">
        <v>36442</v>
      </c>
      <c r="E15" s="107"/>
      <c r="F15" s="107"/>
      <c r="G15" s="107"/>
      <c r="H15" s="107"/>
      <c r="I15" s="107"/>
      <c r="J15" s="107"/>
      <c r="K15" s="107"/>
      <c r="L15" s="107"/>
      <c r="M15" s="107"/>
    </row>
    <row r="16" spans="1:13" x14ac:dyDescent="0.25">
      <c r="A16" s="61" t="s">
        <v>16</v>
      </c>
      <c r="B16" s="22">
        <v>49246</v>
      </c>
      <c r="C16" s="23">
        <v>56407</v>
      </c>
      <c r="E16" s="107"/>
      <c r="F16" s="107"/>
      <c r="G16" s="107"/>
      <c r="H16" s="107"/>
      <c r="I16" s="107"/>
      <c r="J16" s="107"/>
      <c r="K16" s="107"/>
      <c r="L16" s="107"/>
      <c r="M16" s="107"/>
    </row>
    <row r="17" spans="1:14" x14ac:dyDescent="0.25">
      <c r="A17" s="61" t="s">
        <v>17</v>
      </c>
      <c r="B17" s="22">
        <v>41798</v>
      </c>
      <c r="C17" s="23">
        <v>35828</v>
      </c>
      <c r="E17" s="107"/>
      <c r="F17" s="107"/>
      <c r="G17" s="107"/>
      <c r="H17" s="107"/>
      <c r="I17" s="107"/>
      <c r="J17" s="107"/>
      <c r="K17" s="107"/>
      <c r="L17" s="107"/>
      <c r="M17" s="107"/>
    </row>
    <row r="18" spans="1:14" x14ac:dyDescent="0.25">
      <c r="A18" s="61" t="s">
        <v>18</v>
      </c>
      <c r="B18" s="22">
        <v>850604</v>
      </c>
      <c r="C18" s="23">
        <v>888511</v>
      </c>
      <c r="E18" s="107"/>
      <c r="F18" s="107"/>
      <c r="G18" s="107"/>
      <c r="H18" s="107"/>
      <c r="I18" s="107"/>
      <c r="J18" s="107"/>
      <c r="K18" s="107"/>
      <c r="L18" s="107"/>
      <c r="M18" s="107"/>
    </row>
    <row r="19" spans="1:14" x14ac:dyDescent="0.25">
      <c r="A19" s="61" t="s">
        <v>0</v>
      </c>
      <c r="B19" s="22">
        <v>52201</v>
      </c>
      <c r="C19" s="96">
        <v>49914</v>
      </c>
      <c r="E19" s="107"/>
      <c r="F19" s="107"/>
      <c r="G19" s="107"/>
      <c r="H19" s="107"/>
      <c r="I19" s="107"/>
      <c r="J19" s="107"/>
      <c r="K19" s="107"/>
      <c r="L19" s="107"/>
      <c r="M19" s="107"/>
    </row>
    <row r="20" spans="1:14" x14ac:dyDescent="0.25">
      <c r="A20" s="60" t="s">
        <v>19</v>
      </c>
      <c r="B20" s="23">
        <v>65258</v>
      </c>
      <c r="C20" s="23">
        <v>67545</v>
      </c>
      <c r="E20" s="107"/>
      <c r="F20" s="107"/>
      <c r="G20" s="107"/>
      <c r="H20" s="107"/>
      <c r="I20" s="107"/>
      <c r="J20" s="107"/>
      <c r="K20" s="107"/>
      <c r="L20" s="107"/>
      <c r="M20" s="107"/>
    </row>
    <row r="21" spans="1:14" x14ac:dyDescent="0.25">
      <c r="A21" s="93" t="s">
        <v>20</v>
      </c>
      <c r="B21" s="94">
        <f>SUM(B14:B20)</f>
        <v>1095879</v>
      </c>
      <c r="C21" s="94">
        <f>SUM(C14:C20)</f>
        <v>1135542</v>
      </c>
      <c r="E21" s="107"/>
      <c r="F21" s="108"/>
      <c r="G21" s="108"/>
      <c r="H21" s="107"/>
      <c r="I21" s="107"/>
      <c r="J21" s="107"/>
      <c r="K21" s="107"/>
      <c r="L21" s="107"/>
      <c r="M21" s="107"/>
    </row>
    <row r="22" spans="1:14" x14ac:dyDescent="0.25">
      <c r="A22" s="93" t="s">
        <v>21</v>
      </c>
      <c r="B22" s="94">
        <f>B12+B21</f>
        <v>24020591</v>
      </c>
      <c r="C22" s="94">
        <f>C12+C21</f>
        <v>23923993</v>
      </c>
      <c r="E22" s="107"/>
      <c r="F22" s="108"/>
      <c r="G22" s="108"/>
      <c r="H22" s="107"/>
      <c r="I22" s="107"/>
      <c r="J22" s="107"/>
      <c r="K22" s="107"/>
      <c r="L22" s="107"/>
      <c r="M22" s="107"/>
    </row>
    <row r="23" spans="1:14" x14ac:dyDescent="0.25">
      <c r="A23" s="59" t="s">
        <v>22</v>
      </c>
      <c r="B23" s="20"/>
      <c r="C23" s="21"/>
      <c r="E23" s="107"/>
      <c r="F23" s="107"/>
      <c r="G23" s="107"/>
      <c r="H23" s="107"/>
      <c r="I23" s="107"/>
      <c r="J23" s="107"/>
      <c r="K23" s="107"/>
      <c r="L23" s="107"/>
      <c r="M23" s="107"/>
    </row>
    <row r="24" spans="1:14" x14ac:dyDescent="0.25">
      <c r="A24" s="62" t="s">
        <v>23</v>
      </c>
      <c r="B24" s="20"/>
      <c r="C24" s="21"/>
      <c r="E24" s="107"/>
      <c r="F24" s="107"/>
      <c r="G24" s="107"/>
      <c r="H24" s="107"/>
      <c r="I24" s="107"/>
      <c r="J24" s="109"/>
      <c r="K24" s="107"/>
      <c r="L24" s="107"/>
      <c r="M24" s="107"/>
    </row>
    <row r="25" spans="1:14" ht="24" customHeight="1" x14ac:dyDescent="0.25">
      <c r="A25" s="61" t="s">
        <v>24</v>
      </c>
      <c r="B25" s="22">
        <v>53801</v>
      </c>
      <c r="C25" s="23">
        <f>75000-21199</f>
        <v>53801</v>
      </c>
      <c r="E25" s="107"/>
      <c r="F25" s="107"/>
      <c r="G25" s="107"/>
      <c r="H25" s="107"/>
      <c r="I25" s="107"/>
      <c r="J25" s="107"/>
      <c r="K25" s="107"/>
      <c r="L25" s="107"/>
      <c r="M25" s="107"/>
    </row>
    <row r="26" spans="1:14" ht="30" x14ac:dyDescent="0.25">
      <c r="A26" s="61" t="s">
        <v>25</v>
      </c>
      <c r="B26" s="22">
        <v>-9810</v>
      </c>
      <c r="C26" s="23">
        <v>-9810</v>
      </c>
      <c r="E26" s="107"/>
      <c r="F26" s="107"/>
      <c r="G26" s="107"/>
      <c r="H26" s="107"/>
      <c r="I26" s="107"/>
      <c r="J26" s="107"/>
      <c r="K26" s="107"/>
      <c r="L26" s="107"/>
      <c r="M26" s="107"/>
    </row>
    <row r="27" spans="1:14" x14ac:dyDescent="0.25">
      <c r="A27" s="60" t="s">
        <v>26</v>
      </c>
      <c r="B27" s="22">
        <v>3182</v>
      </c>
      <c r="C27" s="23">
        <v>3182</v>
      </c>
      <c r="E27" s="107"/>
      <c r="F27" s="107"/>
      <c r="G27" s="107"/>
      <c r="H27" s="107"/>
      <c r="I27" s="107"/>
      <c r="J27" s="107"/>
      <c r="K27" s="107"/>
      <c r="L27" s="107"/>
      <c r="M27" s="107"/>
    </row>
    <row r="28" spans="1:14" x14ac:dyDescent="0.25">
      <c r="A28" s="61" t="s">
        <v>27</v>
      </c>
      <c r="B28" s="22">
        <v>3749415</v>
      </c>
      <c r="C28" s="23">
        <v>3712738</v>
      </c>
      <c r="E28" s="107"/>
      <c r="F28" s="108"/>
      <c r="G28" s="108"/>
      <c r="H28" s="107"/>
      <c r="I28" s="107"/>
      <c r="J28" s="107"/>
      <c r="K28" s="107"/>
      <c r="L28" s="107"/>
      <c r="M28" s="107"/>
    </row>
    <row r="29" spans="1:14" x14ac:dyDescent="0.25">
      <c r="A29" s="89" t="s">
        <v>28</v>
      </c>
      <c r="B29" s="91">
        <f>SUM(B25:B28)</f>
        <v>3796588</v>
      </c>
      <c r="C29" s="91">
        <f>SUM(C25:C28)</f>
        <v>3759911</v>
      </c>
      <c r="E29" s="107"/>
      <c r="F29" s="108"/>
      <c r="G29" s="108"/>
      <c r="H29" s="107"/>
      <c r="I29" s="107"/>
      <c r="J29" s="107"/>
      <c r="K29" s="107"/>
      <c r="L29" s="107"/>
      <c r="M29" s="107"/>
    </row>
    <row r="30" spans="1:14" x14ac:dyDescent="0.25">
      <c r="A30" s="59" t="s">
        <v>29</v>
      </c>
      <c r="B30" s="18"/>
      <c r="C30" s="21"/>
      <c r="E30" s="107"/>
      <c r="F30" s="107"/>
      <c r="G30" s="107"/>
      <c r="H30" s="107"/>
      <c r="I30" s="107"/>
      <c r="J30" s="107"/>
      <c r="K30" s="107"/>
      <c r="L30" s="107"/>
      <c r="M30" s="107"/>
    </row>
    <row r="31" spans="1:14" x14ac:dyDescent="0.25">
      <c r="A31" s="60" t="s">
        <v>30</v>
      </c>
      <c r="B31" s="22">
        <v>9810</v>
      </c>
      <c r="C31" s="23">
        <v>9810</v>
      </c>
      <c r="E31" s="107"/>
      <c r="F31" s="107"/>
      <c r="G31" s="107"/>
      <c r="H31" s="107"/>
      <c r="I31" s="107"/>
      <c r="J31" s="107"/>
      <c r="K31" s="107"/>
      <c r="L31" s="107"/>
      <c r="M31" s="107"/>
    </row>
    <row r="32" spans="1:14" ht="30" x14ac:dyDescent="0.25">
      <c r="A32" s="60" t="s">
        <v>81</v>
      </c>
      <c r="B32" s="22">
        <v>446618</v>
      </c>
      <c r="C32" s="23">
        <v>446618</v>
      </c>
      <c r="E32" s="107"/>
      <c r="F32" s="107"/>
      <c r="G32" s="107"/>
      <c r="H32" s="107"/>
      <c r="I32" s="107"/>
      <c r="J32" s="107"/>
      <c r="K32" s="107"/>
      <c r="L32" s="107"/>
      <c r="M32" s="107"/>
      <c r="N32" s="2"/>
    </row>
    <row r="33" spans="1:15" x14ac:dyDescent="0.25">
      <c r="A33" s="60" t="s">
        <v>82</v>
      </c>
      <c r="B33" s="22">
        <v>7596874</v>
      </c>
      <c r="C33" s="23">
        <v>8180207</v>
      </c>
      <c r="E33" s="107"/>
      <c r="F33" s="107"/>
      <c r="G33" s="107"/>
      <c r="H33" s="107"/>
      <c r="I33" s="107"/>
      <c r="J33" s="107"/>
      <c r="K33" s="107"/>
      <c r="L33" s="107"/>
      <c r="M33" s="107"/>
    </row>
    <row r="34" spans="1:15" x14ac:dyDescent="0.25">
      <c r="A34" s="60" t="s">
        <v>31</v>
      </c>
      <c r="B34" s="22">
        <v>5342600</v>
      </c>
      <c r="C34" s="23">
        <v>5342600</v>
      </c>
      <c r="E34" s="107"/>
      <c r="F34" s="107"/>
      <c r="G34" s="107"/>
      <c r="H34" s="107"/>
      <c r="I34" s="107"/>
      <c r="J34" s="107"/>
      <c r="K34" s="107"/>
      <c r="L34" s="107"/>
      <c r="M34" s="107"/>
    </row>
    <row r="35" spans="1:15" x14ac:dyDescent="0.25">
      <c r="A35" s="89" t="s">
        <v>32</v>
      </c>
      <c r="B35" s="91">
        <f>SUM(B31:B34)</f>
        <v>13395902</v>
      </c>
      <c r="C35" s="91">
        <f>SUM(C31:C34)</f>
        <v>13979235</v>
      </c>
      <c r="E35" s="107"/>
      <c r="F35" s="108"/>
      <c r="G35" s="108"/>
      <c r="H35" s="107"/>
      <c r="I35" s="107"/>
      <c r="J35" s="107"/>
      <c r="K35" s="107"/>
      <c r="L35" s="107"/>
      <c r="M35" s="107"/>
    </row>
    <row r="36" spans="1:15" x14ac:dyDescent="0.25">
      <c r="A36" s="59" t="s">
        <v>33</v>
      </c>
      <c r="B36" s="20"/>
      <c r="C36" s="21"/>
      <c r="E36" s="107"/>
      <c r="F36" s="107"/>
      <c r="G36" s="107"/>
      <c r="H36" s="107"/>
      <c r="I36" s="107"/>
      <c r="J36" s="107"/>
      <c r="K36" s="107"/>
      <c r="L36" s="107"/>
      <c r="M36" s="107"/>
    </row>
    <row r="37" spans="1:15" x14ac:dyDescent="0.25">
      <c r="A37" s="60" t="s">
        <v>34</v>
      </c>
      <c r="B37" s="22">
        <v>2312590</v>
      </c>
      <c r="C37" s="23">
        <v>2950221</v>
      </c>
      <c r="E37" s="107"/>
      <c r="F37" s="107"/>
      <c r="G37" s="107"/>
      <c r="H37" s="107"/>
      <c r="I37" s="107"/>
      <c r="J37" s="107"/>
      <c r="K37" s="107"/>
      <c r="L37" s="107"/>
      <c r="M37" s="107"/>
    </row>
    <row r="38" spans="1:15" x14ac:dyDescent="0.25">
      <c r="A38" s="60" t="s">
        <v>83</v>
      </c>
      <c r="B38" s="22">
        <v>86497</v>
      </c>
      <c r="C38" s="23">
        <v>78376</v>
      </c>
      <c r="E38" s="107"/>
      <c r="F38" s="107"/>
      <c r="G38" s="107"/>
      <c r="H38" s="107"/>
      <c r="I38" s="107"/>
      <c r="J38" s="107"/>
      <c r="K38" s="107"/>
      <c r="L38" s="107"/>
      <c r="M38" s="107"/>
      <c r="O38" s="12"/>
    </row>
    <row r="39" spans="1:15" x14ac:dyDescent="0.25">
      <c r="A39" s="60" t="s">
        <v>30</v>
      </c>
      <c r="B39" s="22">
        <v>119900</v>
      </c>
      <c r="C39" s="23">
        <v>119900</v>
      </c>
      <c r="E39" s="107"/>
      <c r="F39" s="107"/>
      <c r="G39" s="107"/>
      <c r="H39" s="107"/>
      <c r="I39" s="107"/>
      <c r="J39" s="107"/>
      <c r="K39" s="107"/>
      <c r="L39" s="107"/>
      <c r="M39" s="107"/>
    </row>
    <row r="40" spans="1:15" x14ac:dyDescent="0.25">
      <c r="A40" s="60" t="s">
        <v>31</v>
      </c>
      <c r="B40" s="95">
        <v>109999</v>
      </c>
      <c r="C40" s="23">
        <v>200254</v>
      </c>
      <c r="E40" s="107"/>
      <c r="F40" s="107"/>
      <c r="G40" s="107"/>
      <c r="H40" s="107"/>
      <c r="I40" s="107"/>
      <c r="J40" s="107"/>
      <c r="K40" s="107"/>
      <c r="L40" s="107"/>
      <c r="M40" s="107"/>
    </row>
    <row r="41" spans="1:15" ht="15.75" customHeight="1" x14ac:dyDescent="0.25">
      <c r="A41" s="60" t="s">
        <v>35</v>
      </c>
      <c r="B41" s="22">
        <v>4199115</v>
      </c>
      <c r="C41" s="96">
        <v>2836096</v>
      </c>
      <c r="E41" s="107"/>
      <c r="F41" s="107"/>
      <c r="G41" s="107"/>
      <c r="H41" s="107"/>
      <c r="I41" s="107"/>
      <c r="J41" s="107"/>
      <c r="K41" s="107"/>
      <c r="L41" s="107"/>
      <c r="M41" s="107"/>
    </row>
    <row r="42" spans="1:15" ht="22.5" customHeight="1" x14ac:dyDescent="0.25">
      <c r="A42" s="89" t="s">
        <v>36</v>
      </c>
      <c r="B42" s="91">
        <f>SUM(B37:B41)</f>
        <v>6828101</v>
      </c>
      <c r="C42" s="91">
        <f>SUM(C37:C41)</f>
        <v>6184847</v>
      </c>
      <c r="E42" s="107"/>
      <c r="F42" s="108"/>
      <c r="G42" s="108"/>
      <c r="H42" s="107"/>
      <c r="I42" s="107"/>
      <c r="J42" s="107"/>
      <c r="K42" s="107"/>
      <c r="L42" s="107"/>
      <c r="M42" s="107"/>
    </row>
    <row r="43" spans="1:15" s="3" customFormat="1" ht="20.25" customHeight="1" x14ac:dyDescent="0.25">
      <c r="A43" s="89" t="s">
        <v>37</v>
      </c>
      <c r="B43" s="91">
        <f>B35+B42</f>
        <v>20224003</v>
      </c>
      <c r="C43" s="91">
        <f>C35+C42</f>
        <v>20164082</v>
      </c>
      <c r="E43" s="110"/>
      <c r="F43" s="111"/>
      <c r="G43" s="111"/>
      <c r="H43" s="110"/>
      <c r="I43" s="110"/>
      <c r="J43" s="110"/>
      <c r="K43" s="110"/>
      <c r="L43" s="110"/>
      <c r="M43" s="110"/>
    </row>
    <row r="44" spans="1:15" ht="36" customHeight="1" x14ac:dyDescent="0.25">
      <c r="A44" s="89" t="s">
        <v>38</v>
      </c>
      <c r="B44" s="91">
        <f>B43+B29</f>
        <v>24020591</v>
      </c>
      <c r="C44" s="94">
        <f>C43+C29</f>
        <v>23923993</v>
      </c>
      <c r="E44" s="107"/>
      <c r="F44" s="111"/>
      <c r="G44" s="111"/>
      <c r="H44" s="107"/>
      <c r="I44" s="107"/>
      <c r="J44" s="107"/>
      <c r="K44" s="107"/>
      <c r="L44" s="107"/>
      <c r="M44" s="107"/>
    </row>
    <row r="45" spans="1:15" x14ac:dyDescent="0.25">
      <c r="B45" s="104"/>
      <c r="C45" s="104"/>
      <c r="E45" s="107"/>
      <c r="F45" s="107"/>
      <c r="G45" s="107"/>
      <c r="H45" s="107"/>
      <c r="I45" s="107"/>
      <c r="J45" s="107"/>
      <c r="K45" s="107"/>
      <c r="L45" s="107"/>
      <c r="M45" s="107"/>
    </row>
    <row r="46" spans="1:15" x14ac:dyDescent="0.25">
      <c r="B46" s="104"/>
      <c r="C46" s="104"/>
      <c r="E46" s="107"/>
      <c r="F46" s="107"/>
      <c r="G46" s="107"/>
      <c r="H46" s="107"/>
      <c r="I46" s="107"/>
      <c r="J46" s="107"/>
      <c r="K46" s="107"/>
      <c r="L46" s="107"/>
      <c r="M46" s="107"/>
    </row>
    <row r="47" spans="1:15" x14ac:dyDescent="0.25">
      <c r="B47" s="15"/>
      <c r="C47" s="15"/>
      <c r="E47" s="107"/>
      <c r="F47" s="107"/>
      <c r="G47" s="107"/>
      <c r="H47" s="107"/>
      <c r="I47" s="107"/>
      <c r="J47" s="107"/>
      <c r="K47" s="107"/>
      <c r="L47" s="107"/>
      <c r="M47" s="107"/>
    </row>
    <row r="48" spans="1:15" x14ac:dyDescent="0.25">
      <c r="A48" s="24" t="s">
        <v>110</v>
      </c>
      <c r="E48" s="107"/>
      <c r="F48" s="82"/>
      <c r="G48" s="82"/>
      <c r="H48" s="107"/>
      <c r="I48" s="107"/>
      <c r="J48" s="107"/>
      <c r="K48" s="107"/>
      <c r="L48" s="107"/>
      <c r="M48" s="107"/>
    </row>
    <row r="49" spans="1:13" ht="30" x14ac:dyDescent="0.25">
      <c r="A49" s="16" t="s">
        <v>1</v>
      </c>
      <c r="E49" s="107"/>
      <c r="F49" s="107"/>
      <c r="G49" s="107"/>
      <c r="H49" s="107"/>
      <c r="I49" s="107"/>
      <c r="J49" s="107"/>
      <c r="K49" s="107"/>
      <c r="L49" s="107"/>
      <c r="M49" s="107"/>
    </row>
    <row r="50" spans="1:13" x14ac:dyDescent="0.25">
      <c r="E50" s="107"/>
      <c r="F50" s="107"/>
      <c r="G50" s="107"/>
      <c r="H50" s="107"/>
      <c r="I50" s="107"/>
      <c r="J50" s="107"/>
      <c r="K50" s="107"/>
      <c r="L50" s="107"/>
      <c r="M50" s="107"/>
    </row>
    <row r="51" spans="1:13" x14ac:dyDescent="0.25">
      <c r="A51" s="16"/>
      <c r="E51" s="107"/>
      <c r="F51" s="107"/>
      <c r="G51" s="107"/>
      <c r="H51" s="107"/>
      <c r="I51" s="107"/>
      <c r="J51" s="107"/>
      <c r="K51" s="107"/>
      <c r="L51" s="107"/>
      <c r="M51" s="107"/>
    </row>
    <row r="52" spans="1:13" ht="30" customHeight="1" x14ac:dyDescent="0.25">
      <c r="A52" s="24" t="s">
        <v>111</v>
      </c>
      <c r="E52" s="107"/>
      <c r="F52" s="107"/>
      <c r="G52" s="107"/>
      <c r="H52" s="107"/>
      <c r="I52" s="107"/>
      <c r="J52" s="107"/>
      <c r="K52" s="107"/>
      <c r="L52" s="107"/>
      <c r="M52" s="107"/>
    </row>
    <row r="53" spans="1:13" ht="30" x14ac:dyDescent="0.25">
      <c r="A53" s="16" t="s">
        <v>2</v>
      </c>
    </row>
    <row r="54" spans="1:13" ht="15" customHeight="1" x14ac:dyDescent="0.25"/>
    <row r="55" spans="1:13" x14ac:dyDescent="0.25">
      <c r="A55" s="16" t="s">
        <v>3</v>
      </c>
    </row>
  </sheetData>
  <mergeCells count="4">
    <mergeCell ref="A1:C1"/>
    <mergeCell ref="A2:C2"/>
    <mergeCell ref="A3:C3"/>
    <mergeCell ref="B4:C4"/>
  </mergeCells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opLeftCell="A18" workbookViewId="0">
      <selection sqref="A1:F36"/>
    </sheetView>
  </sheetViews>
  <sheetFormatPr defaultColWidth="9.140625" defaultRowHeight="15" x14ac:dyDescent="0.25"/>
  <cols>
    <col min="1" max="1" width="49.28515625" style="35" customWidth="1"/>
    <col min="2" max="2" width="20.85546875" style="13" customWidth="1"/>
    <col min="3" max="3" width="22.5703125" style="35" customWidth="1"/>
    <col min="4" max="121" width="9.140625" style="1"/>
    <col min="122" max="122" width="49.28515625" style="1" customWidth="1"/>
    <col min="123" max="123" width="19.42578125" style="1" customWidth="1"/>
    <col min="124" max="377" width="9.140625" style="1"/>
    <col min="378" max="378" width="49.28515625" style="1" customWidth="1"/>
    <col min="379" max="379" width="19.42578125" style="1" customWidth="1"/>
    <col min="380" max="633" width="9.140625" style="1"/>
    <col min="634" max="634" width="49.28515625" style="1" customWidth="1"/>
    <col min="635" max="635" width="19.42578125" style="1" customWidth="1"/>
    <col min="636" max="889" width="9.140625" style="1"/>
    <col min="890" max="890" width="49.28515625" style="1" customWidth="1"/>
    <col min="891" max="891" width="19.42578125" style="1" customWidth="1"/>
    <col min="892" max="1145" width="9.140625" style="1"/>
    <col min="1146" max="1146" width="49.28515625" style="1" customWidth="1"/>
    <col min="1147" max="1147" width="19.42578125" style="1" customWidth="1"/>
    <col min="1148" max="1401" width="9.140625" style="1"/>
    <col min="1402" max="1402" width="49.28515625" style="1" customWidth="1"/>
    <col min="1403" max="1403" width="19.42578125" style="1" customWidth="1"/>
    <col min="1404" max="1657" width="9.140625" style="1"/>
    <col min="1658" max="1658" width="49.28515625" style="1" customWidth="1"/>
    <col min="1659" max="1659" width="19.42578125" style="1" customWidth="1"/>
    <col min="1660" max="1913" width="9.140625" style="1"/>
    <col min="1914" max="1914" width="49.28515625" style="1" customWidth="1"/>
    <col min="1915" max="1915" width="19.42578125" style="1" customWidth="1"/>
    <col min="1916" max="2169" width="9.140625" style="1"/>
    <col min="2170" max="2170" width="49.28515625" style="1" customWidth="1"/>
    <col min="2171" max="2171" width="19.42578125" style="1" customWidth="1"/>
    <col min="2172" max="2425" width="9.140625" style="1"/>
    <col min="2426" max="2426" width="49.28515625" style="1" customWidth="1"/>
    <col min="2427" max="2427" width="19.42578125" style="1" customWidth="1"/>
    <col min="2428" max="2681" width="9.140625" style="1"/>
    <col min="2682" max="2682" width="49.28515625" style="1" customWidth="1"/>
    <col min="2683" max="2683" width="19.42578125" style="1" customWidth="1"/>
    <col min="2684" max="2937" width="9.140625" style="1"/>
    <col min="2938" max="2938" width="49.28515625" style="1" customWidth="1"/>
    <col min="2939" max="2939" width="19.42578125" style="1" customWidth="1"/>
    <col min="2940" max="3193" width="9.140625" style="1"/>
    <col min="3194" max="3194" width="49.28515625" style="1" customWidth="1"/>
    <col min="3195" max="3195" width="19.42578125" style="1" customWidth="1"/>
    <col min="3196" max="3449" width="9.140625" style="1"/>
    <col min="3450" max="3450" width="49.28515625" style="1" customWidth="1"/>
    <col min="3451" max="3451" width="19.42578125" style="1" customWidth="1"/>
    <col min="3452" max="3705" width="9.140625" style="1"/>
    <col min="3706" max="3706" width="49.28515625" style="1" customWidth="1"/>
    <col min="3707" max="3707" width="19.42578125" style="1" customWidth="1"/>
    <col min="3708" max="3961" width="9.140625" style="1"/>
    <col min="3962" max="3962" width="49.28515625" style="1" customWidth="1"/>
    <col min="3963" max="3963" width="19.42578125" style="1" customWidth="1"/>
    <col min="3964" max="4217" width="9.140625" style="1"/>
    <col min="4218" max="4218" width="49.28515625" style="1" customWidth="1"/>
    <col min="4219" max="4219" width="19.42578125" style="1" customWidth="1"/>
    <col min="4220" max="4473" width="9.140625" style="1"/>
    <col min="4474" max="4474" width="49.28515625" style="1" customWidth="1"/>
    <col min="4475" max="4475" width="19.42578125" style="1" customWidth="1"/>
    <col min="4476" max="4729" width="9.140625" style="1"/>
    <col min="4730" max="4730" width="49.28515625" style="1" customWidth="1"/>
    <col min="4731" max="4731" width="19.42578125" style="1" customWidth="1"/>
    <col min="4732" max="4985" width="9.140625" style="1"/>
    <col min="4986" max="4986" width="49.28515625" style="1" customWidth="1"/>
    <col min="4987" max="4987" width="19.42578125" style="1" customWidth="1"/>
    <col min="4988" max="5241" width="9.140625" style="1"/>
    <col min="5242" max="5242" width="49.28515625" style="1" customWidth="1"/>
    <col min="5243" max="5243" width="19.42578125" style="1" customWidth="1"/>
    <col min="5244" max="5497" width="9.140625" style="1"/>
    <col min="5498" max="5498" width="49.28515625" style="1" customWidth="1"/>
    <col min="5499" max="5499" width="19.42578125" style="1" customWidth="1"/>
    <col min="5500" max="5753" width="9.140625" style="1"/>
    <col min="5754" max="5754" width="49.28515625" style="1" customWidth="1"/>
    <col min="5755" max="5755" width="19.42578125" style="1" customWidth="1"/>
    <col min="5756" max="6009" width="9.140625" style="1"/>
    <col min="6010" max="6010" width="49.28515625" style="1" customWidth="1"/>
    <col min="6011" max="6011" width="19.42578125" style="1" customWidth="1"/>
    <col min="6012" max="6265" width="9.140625" style="1"/>
    <col min="6266" max="6266" width="49.28515625" style="1" customWidth="1"/>
    <col min="6267" max="6267" width="19.42578125" style="1" customWidth="1"/>
    <col min="6268" max="6521" width="9.140625" style="1"/>
    <col min="6522" max="6522" width="49.28515625" style="1" customWidth="1"/>
    <col min="6523" max="6523" width="19.42578125" style="1" customWidth="1"/>
    <col min="6524" max="6777" width="9.140625" style="1"/>
    <col min="6778" max="6778" width="49.28515625" style="1" customWidth="1"/>
    <col min="6779" max="6779" width="19.42578125" style="1" customWidth="1"/>
    <col min="6780" max="7033" width="9.140625" style="1"/>
    <col min="7034" max="7034" width="49.28515625" style="1" customWidth="1"/>
    <col min="7035" max="7035" width="19.42578125" style="1" customWidth="1"/>
    <col min="7036" max="7289" width="9.140625" style="1"/>
    <col min="7290" max="7290" width="49.28515625" style="1" customWidth="1"/>
    <col min="7291" max="7291" width="19.42578125" style="1" customWidth="1"/>
    <col min="7292" max="7545" width="9.140625" style="1"/>
    <col min="7546" max="7546" width="49.28515625" style="1" customWidth="1"/>
    <col min="7547" max="7547" width="19.42578125" style="1" customWidth="1"/>
    <col min="7548" max="7801" width="9.140625" style="1"/>
    <col min="7802" max="7802" width="49.28515625" style="1" customWidth="1"/>
    <col min="7803" max="7803" width="19.42578125" style="1" customWidth="1"/>
    <col min="7804" max="8057" width="9.140625" style="1"/>
    <col min="8058" max="8058" width="49.28515625" style="1" customWidth="1"/>
    <col min="8059" max="8059" width="19.42578125" style="1" customWidth="1"/>
    <col min="8060" max="8313" width="9.140625" style="1"/>
    <col min="8314" max="8314" width="49.28515625" style="1" customWidth="1"/>
    <col min="8315" max="8315" width="19.42578125" style="1" customWidth="1"/>
    <col min="8316" max="8569" width="9.140625" style="1"/>
    <col min="8570" max="8570" width="49.28515625" style="1" customWidth="1"/>
    <col min="8571" max="8571" width="19.42578125" style="1" customWidth="1"/>
    <col min="8572" max="8825" width="9.140625" style="1"/>
    <col min="8826" max="8826" width="49.28515625" style="1" customWidth="1"/>
    <col min="8827" max="8827" width="19.42578125" style="1" customWidth="1"/>
    <col min="8828" max="9081" width="9.140625" style="1"/>
    <col min="9082" max="9082" width="49.28515625" style="1" customWidth="1"/>
    <col min="9083" max="9083" width="19.42578125" style="1" customWidth="1"/>
    <col min="9084" max="9337" width="9.140625" style="1"/>
    <col min="9338" max="9338" width="49.28515625" style="1" customWidth="1"/>
    <col min="9339" max="9339" width="19.42578125" style="1" customWidth="1"/>
    <col min="9340" max="9593" width="9.140625" style="1"/>
    <col min="9594" max="9594" width="49.28515625" style="1" customWidth="1"/>
    <col min="9595" max="9595" width="19.42578125" style="1" customWidth="1"/>
    <col min="9596" max="9849" width="9.140625" style="1"/>
    <col min="9850" max="9850" width="49.28515625" style="1" customWidth="1"/>
    <col min="9851" max="9851" width="19.42578125" style="1" customWidth="1"/>
    <col min="9852" max="10105" width="9.140625" style="1"/>
    <col min="10106" max="10106" width="49.28515625" style="1" customWidth="1"/>
    <col min="10107" max="10107" width="19.42578125" style="1" customWidth="1"/>
    <col min="10108" max="10361" width="9.140625" style="1"/>
    <col min="10362" max="10362" width="49.28515625" style="1" customWidth="1"/>
    <col min="10363" max="10363" width="19.42578125" style="1" customWidth="1"/>
    <col min="10364" max="10617" width="9.140625" style="1"/>
    <col min="10618" max="10618" width="49.28515625" style="1" customWidth="1"/>
    <col min="10619" max="10619" width="19.42578125" style="1" customWidth="1"/>
    <col min="10620" max="10873" width="9.140625" style="1"/>
    <col min="10874" max="10874" width="49.28515625" style="1" customWidth="1"/>
    <col min="10875" max="10875" width="19.42578125" style="1" customWidth="1"/>
    <col min="10876" max="11129" width="9.140625" style="1"/>
    <col min="11130" max="11130" width="49.28515625" style="1" customWidth="1"/>
    <col min="11131" max="11131" width="19.42578125" style="1" customWidth="1"/>
    <col min="11132" max="11385" width="9.140625" style="1"/>
    <col min="11386" max="11386" width="49.28515625" style="1" customWidth="1"/>
    <col min="11387" max="11387" width="19.42578125" style="1" customWidth="1"/>
    <col min="11388" max="11641" width="9.140625" style="1"/>
    <col min="11642" max="11642" width="49.28515625" style="1" customWidth="1"/>
    <col min="11643" max="11643" width="19.42578125" style="1" customWidth="1"/>
    <col min="11644" max="11897" width="9.140625" style="1"/>
    <col min="11898" max="11898" width="49.28515625" style="1" customWidth="1"/>
    <col min="11899" max="11899" width="19.42578125" style="1" customWidth="1"/>
    <col min="11900" max="12153" width="9.140625" style="1"/>
    <col min="12154" max="12154" width="49.28515625" style="1" customWidth="1"/>
    <col min="12155" max="12155" width="19.42578125" style="1" customWidth="1"/>
    <col min="12156" max="12409" width="9.140625" style="1"/>
    <col min="12410" max="12410" width="49.28515625" style="1" customWidth="1"/>
    <col min="12411" max="12411" width="19.42578125" style="1" customWidth="1"/>
    <col min="12412" max="12665" width="9.140625" style="1"/>
    <col min="12666" max="12666" width="49.28515625" style="1" customWidth="1"/>
    <col min="12667" max="12667" width="19.42578125" style="1" customWidth="1"/>
    <col min="12668" max="12921" width="9.140625" style="1"/>
    <col min="12922" max="12922" width="49.28515625" style="1" customWidth="1"/>
    <col min="12923" max="12923" width="19.42578125" style="1" customWidth="1"/>
    <col min="12924" max="13177" width="9.140625" style="1"/>
    <col min="13178" max="13178" width="49.28515625" style="1" customWidth="1"/>
    <col min="13179" max="13179" width="19.42578125" style="1" customWidth="1"/>
    <col min="13180" max="13433" width="9.140625" style="1"/>
    <col min="13434" max="13434" width="49.28515625" style="1" customWidth="1"/>
    <col min="13435" max="13435" width="19.42578125" style="1" customWidth="1"/>
    <col min="13436" max="13689" width="9.140625" style="1"/>
    <col min="13690" max="13690" width="49.28515625" style="1" customWidth="1"/>
    <col min="13691" max="13691" width="19.42578125" style="1" customWidth="1"/>
    <col min="13692" max="13945" width="9.140625" style="1"/>
    <col min="13946" max="13946" width="49.28515625" style="1" customWidth="1"/>
    <col min="13947" max="13947" width="19.42578125" style="1" customWidth="1"/>
    <col min="13948" max="14201" width="9.140625" style="1"/>
    <col min="14202" max="14202" width="49.28515625" style="1" customWidth="1"/>
    <col min="14203" max="14203" width="19.42578125" style="1" customWidth="1"/>
    <col min="14204" max="14457" width="9.140625" style="1"/>
    <col min="14458" max="14458" width="49.28515625" style="1" customWidth="1"/>
    <col min="14459" max="14459" width="19.42578125" style="1" customWidth="1"/>
    <col min="14460" max="14713" width="9.140625" style="1"/>
    <col min="14714" max="14714" width="49.28515625" style="1" customWidth="1"/>
    <col min="14715" max="14715" width="19.42578125" style="1" customWidth="1"/>
    <col min="14716" max="14969" width="9.140625" style="1"/>
    <col min="14970" max="14970" width="49.28515625" style="1" customWidth="1"/>
    <col min="14971" max="14971" width="19.42578125" style="1" customWidth="1"/>
    <col min="14972" max="15225" width="9.140625" style="1"/>
    <col min="15226" max="15226" width="49.28515625" style="1" customWidth="1"/>
    <col min="15227" max="15227" width="19.42578125" style="1" customWidth="1"/>
    <col min="15228" max="15481" width="9.140625" style="1"/>
    <col min="15482" max="15482" width="49.28515625" style="1" customWidth="1"/>
    <col min="15483" max="15483" width="19.42578125" style="1" customWidth="1"/>
    <col min="15484" max="15737" width="9.140625" style="1"/>
    <col min="15738" max="15738" width="49.28515625" style="1" customWidth="1"/>
    <col min="15739" max="15739" width="19.42578125" style="1" customWidth="1"/>
    <col min="15740" max="15993" width="9.140625" style="1"/>
    <col min="15994" max="15994" width="49.28515625" style="1" customWidth="1"/>
    <col min="15995" max="15995" width="19.42578125" style="1" customWidth="1"/>
    <col min="15996" max="16384" width="9.140625" style="1"/>
  </cols>
  <sheetData>
    <row r="1" spans="1:6" ht="26.25" customHeight="1" x14ac:dyDescent="0.25">
      <c r="A1" s="112" t="s">
        <v>4</v>
      </c>
      <c r="B1" s="112"/>
      <c r="C1" s="112"/>
    </row>
    <row r="2" spans="1:6" x14ac:dyDescent="0.25">
      <c r="A2" s="112" t="s">
        <v>70</v>
      </c>
      <c r="B2" s="112"/>
      <c r="C2" s="112"/>
    </row>
    <row r="3" spans="1:6" ht="15" customHeight="1" x14ac:dyDescent="0.25">
      <c r="A3" s="112" t="s">
        <v>107</v>
      </c>
      <c r="B3" s="112"/>
      <c r="C3" s="112"/>
    </row>
    <row r="4" spans="1:6" ht="15.75" customHeight="1" x14ac:dyDescent="0.25">
      <c r="A4" s="26"/>
      <c r="C4" s="27"/>
    </row>
    <row r="5" spans="1:6" ht="39.75" customHeight="1" x14ac:dyDescent="0.25">
      <c r="A5" s="78" t="s">
        <v>5</v>
      </c>
      <c r="B5" s="103" t="s">
        <v>112</v>
      </c>
      <c r="C5" s="103" t="s">
        <v>103</v>
      </c>
    </row>
    <row r="6" spans="1:6" ht="15.75" customHeight="1" x14ac:dyDescent="0.25">
      <c r="A6" s="58" t="s">
        <v>39</v>
      </c>
      <c r="B6" s="98">
        <f>613871</f>
        <v>613871</v>
      </c>
      <c r="C6" s="98">
        <f>620899</f>
        <v>620899</v>
      </c>
    </row>
    <row r="7" spans="1:6" ht="27" customHeight="1" x14ac:dyDescent="0.25">
      <c r="A7" s="58" t="s">
        <v>40</v>
      </c>
      <c r="B7" s="99">
        <v>-272846</v>
      </c>
      <c r="C7" s="99">
        <v>-362923</v>
      </c>
    </row>
    <row r="8" spans="1:6" ht="35.25" customHeight="1" x14ac:dyDescent="0.25">
      <c r="A8" s="64" t="s">
        <v>41</v>
      </c>
      <c r="B8" s="50">
        <f>SUM(B6:B7)</f>
        <v>341025</v>
      </c>
      <c r="C8" s="50">
        <f>SUM(C6:C7)</f>
        <v>257976</v>
      </c>
      <c r="E8" s="106"/>
      <c r="F8" s="106"/>
    </row>
    <row r="9" spans="1:6" ht="24" customHeight="1" x14ac:dyDescent="0.25">
      <c r="A9" s="65" t="s">
        <v>42</v>
      </c>
      <c r="B9" s="100">
        <f>-3598-90990</f>
        <v>-94588</v>
      </c>
      <c r="C9" s="100">
        <v>-106789</v>
      </c>
      <c r="E9" s="106"/>
      <c r="F9" s="106"/>
    </row>
    <row r="10" spans="1:6" ht="25.5" customHeight="1" x14ac:dyDescent="0.25">
      <c r="A10" s="65" t="s">
        <v>78</v>
      </c>
      <c r="B10" s="28"/>
      <c r="C10" s="28"/>
    </row>
    <row r="11" spans="1:6" ht="36.75" customHeight="1" x14ac:dyDescent="0.25">
      <c r="A11" s="58" t="s">
        <v>43</v>
      </c>
      <c r="B11" s="101">
        <f>209449</f>
        <v>209449</v>
      </c>
      <c r="C11" s="101">
        <f>185991</f>
        <v>185991</v>
      </c>
      <c r="E11" s="106"/>
      <c r="F11" s="106"/>
    </row>
    <row r="12" spans="1:6" ht="15" customHeight="1" x14ac:dyDescent="0.25">
      <c r="A12" s="58" t="s">
        <v>44</v>
      </c>
      <c r="B12" s="102">
        <f>-83771</f>
        <v>-83771</v>
      </c>
      <c r="C12" s="102">
        <f>-57412</f>
        <v>-57412</v>
      </c>
      <c r="E12" s="106"/>
      <c r="F12" s="106"/>
    </row>
    <row r="13" spans="1:6" ht="24" customHeight="1" x14ac:dyDescent="0.25">
      <c r="A13" s="58" t="s">
        <v>79</v>
      </c>
      <c r="B13" s="101">
        <v>0</v>
      </c>
      <c r="C13" s="101">
        <v>0</v>
      </c>
    </row>
    <row r="14" spans="1:6" ht="29.25" customHeight="1" x14ac:dyDescent="0.25">
      <c r="A14" s="58" t="s">
        <v>45</v>
      </c>
      <c r="B14" s="102">
        <f>0</f>
        <v>0</v>
      </c>
      <c r="C14" s="100">
        <f>0</f>
        <v>0</v>
      </c>
    </row>
    <row r="15" spans="1:6" ht="31.5" customHeight="1" x14ac:dyDescent="0.25">
      <c r="A15" s="58" t="s">
        <v>46</v>
      </c>
      <c r="B15" s="102">
        <f>-335438</f>
        <v>-335438</v>
      </c>
      <c r="C15" s="102">
        <f>-285269+33</f>
        <v>-285236</v>
      </c>
      <c r="E15" s="106"/>
      <c r="F15" s="106"/>
    </row>
    <row r="16" spans="1:6" ht="30" customHeight="1" x14ac:dyDescent="0.25">
      <c r="A16" s="58" t="s">
        <v>47</v>
      </c>
      <c r="B16" s="101">
        <f>0</f>
        <v>0</v>
      </c>
      <c r="C16" s="101">
        <f>0</f>
        <v>0</v>
      </c>
    </row>
    <row r="17" spans="1:6" ht="39.75" customHeight="1" x14ac:dyDescent="0.25">
      <c r="A17" s="66" t="s">
        <v>87</v>
      </c>
      <c r="B17" s="29">
        <f>B8+B9+B11+B12+B14+B15+B16+B13</f>
        <v>36677</v>
      </c>
      <c r="C17" s="29">
        <f>C8+C9+C11+C12+C13+C14+C15+C16</f>
        <v>-5470</v>
      </c>
      <c r="E17" s="106"/>
      <c r="F17" s="106"/>
    </row>
    <row r="18" spans="1:6" ht="25.5" customHeight="1" x14ac:dyDescent="0.25">
      <c r="A18" s="83" t="s">
        <v>84</v>
      </c>
      <c r="B18" s="84"/>
      <c r="C18" s="84"/>
    </row>
    <row r="19" spans="1:6" ht="21" customHeight="1" x14ac:dyDescent="0.25">
      <c r="A19" s="85" t="s">
        <v>80</v>
      </c>
      <c r="B19" s="86"/>
      <c r="C19" s="86"/>
    </row>
    <row r="20" spans="1:6" ht="24.75" customHeight="1" x14ac:dyDescent="0.25">
      <c r="A20" s="85" t="s">
        <v>85</v>
      </c>
      <c r="B20" s="86"/>
      <c r="C20" s="86"/>
    </row>
    <row r="21" spans="1:6" ht="24" customHeight="1" x14ac:dyDescent="0.25">
      <c r="A21" s="85" t="s">
        <v>86</v>
      </c>
      <c r="B21" s="50">
        <f>B17</f>
        <v>36677</v>
      </c>
      <c r="C21" s="50">
        <f>C17</f>
        <v>-5470</v>
      </c>
    </row>
    <row r="22" spans="1:6" ht="15" customHeight="1" x14ac:dyDescent="0.25">
      <c r="A22" s="58" t="s">
        <v>76</v>
      </c>
      <c r="B22" s="31">
        <f>B21*1000/214506</f>
        <v>170.98356223135949</v>
      </c>
      <c r="C22" s="31">
        <f>C21*1000/214506</f>
        <v>-25.500452201803213</v>
      </c>
    </row>
    <row r="23" spans="1:6" ht="15" customHeight="1" x14ac:dyDescent="0.25">
      <c r="A23" s="25"/>
      <c r="C23" s="36"/>
    </row>
    <row r="24" spans="1:6" ht="15" customHeight="1" x14ac:dyDescent="0.25">
      <c r="A24" s="25"/>
    </row>
    <row r="25" spans="1:6" ht="15" customHeight="1" x14ac:dyDescent="0.25">
      <c r="A25" s="25"/>
    </row>
    <row r="26" spans="1:6" ht="15" customHeight="1" x14ac:dyDescent="0.25">
      <c r="A26" s="25" t="s">
        <v>113</v>
      </c>
    </row>
    <row r="27" spans="1:6" ht="15" customHeight="1" x14ac:dyDescent="0.25">
      <c r="A27" s="32" t="s">
        <v>1</v>
      </c>
    </row>
    <row r="28" spans="1:6" ht="15" customHeight="1" x14ac:dyDescent="0.25"/>
    <row r="29" spans="1:6" ht="15" customHeight="1" x14ac:dyDescent="0.25">
      <c r="A29" s="32"/>
    </row>
    <row r="30" spans="1:6" ht="15" customHeight="1" x14ac:dyDescent="0.25">
      <c r="A30" s="25" t="s">
        <v>114</v>
      </c>
    </row>
    <row r="31" spans="1:6" ht="15" customHeight="1" x14ac:dyDescent="0.25">
      <c r="A31" s="32" t="s">
        <v>2</v>
      </c>
    </row>
    <row r="32" spans="1:6" ht="15" customHeight="1" x14ac:dyDescent="0.25"/>
    <row r="33" spans="1:3" ht="15" customHeight="1" x14ac:dyDescent="0.25">
      <c r="A33" s="32" t="s">
        <v>3</v>
      </c>
    </row>
    <row r="34" spans="1:3" ht="15" customHeight="1" x14ac:dyDescent="0.25"/>
    <row r="35" spans="1:3" ht="15" customHeight="1" x14ac:dyDescent="0.25"/>
    <row r="36" spans="1:3" ht="15.75" customHeight="1" x14ac:dyDescent="0.25"/>
    <row r="37" spans="1:3" ht="24" customHeight="1" x14ac:dyDescent="0.25">
      <c r="A37" s="33"/>
      <c r="B37" s="33"/>
      <c r="C37" s="34"/>
    </row>
    <row r="38" spans="1:3" ht="24" customHeight="1" x14ac:dyDescent="0.25">
      <c r="A38" s="33"/>
      <c r="B38" s="33"/>
      <c r="C38" s="34"/>
    </row>
    <row r="39" spans="1:3" ht="15" customHeight="1" x14ac:dyDescent="0.25">
      <c r="A39" s="30"/>
      <c r="B39" s="30"/>
      <c r="C39" s="37"/>
    </row>
    <row r="40" spans="1:3" ht="15" customHeight="1" x14ac:dyDescent="0.25"/>
    <row r="41" spans="1:3" ht="15" customHeight="1" x14ac:dyDescent="0.25"/>
    <row r="42" spans="1:3" ht="15" customHeight="1" x14ac:dyDescent="0.25"/>
    <row r="43" spans="1:3" ht="15" customHeight="1" x14ac:dyDescent="0.25"/>
    <row r="44" spans="1:3" ht="15" customHeight="1" x14ac:dyDescent="0.25"/>
    <row r="45" spans="1:3" ht="15" customHeight="1" x14ac:dyDescent="0.25"/>
    <row r="46" spans="1:3" ht="15" customHeight="1" x14ac:dyDescent="0.25"/>
    <row r="47" spans="1:3" ht="15" customHeight="1" x14ac:dyDescent="0.25"/>
    <row r="48" spans="1:3" ht="15" customHeight="1" x14ac:dyDescent="0.25"/>
    <row r="49" ht="15.75" customHeight="1" x14ac:dyDescent="0.25"/>
    <row r="50" ht="15.75" customHeight="1" x14ac:dyDescent="0.25"/>
  </sheetData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4"/>
  <sheetViews>
    <sheetView topLeftCell="A34" workbookViewId="0">
      <selection activeCell="F41" sqref="F41"/>
    </sheetView>
  </sheetViews>
  <sheetFormatPr defaultRowHeight="15" x14ac:dyDescent="0.25"/>
  <cols>
    <col min="1" max="1" width="42.85546875" style="38" customWidth="1"/>
    <col min="2" max="2" width="16.5703125" style="13" customWidth="1"/>
    <col min="3" max="3" width="19.5703125" style="13" customWidth="1"/>
    <col min="4" max="4" width="12.140625" customWidth="1"/>
  </cols>
  <sheetData>
    <row r="1" spans="1:3" ht="26.25" customHeight="1" x14ac:dyDescent="0.25">
      <c r="A1" s="112" t="s">
        <v>4</v>
      </c>
      <c r="B1" s="112"/>
      <c r="C1" s="112"/>
    </row>
    <row r="2" spans="1:3" ht="46.5" customHeight="1" x14ac:dyDescent="0.25">
      <c r="A2" s="115" t="s">
        <v>71</v>
      </c>
      <c r="B2" s="115"/>
      <c r="C2" s="115"/>
    </row>
    <row r="3" spans="1:3" ht="35.25" customHeight="1" x14ac:dyDescent="0.25">
      <c r="A3" s="112" t="s">
        <v>107</v>
      </c>
      <c r="B3" s="112"/>
      <c r="C3" s="112"/>
    </row>
    <row r="4" spans="1:3" ht="26.45" customHeight="1" x14ac:dyDescent="0.25">
      <c r="A4" s="40"/>
      <c r="B4" s="114"/>
      <c r="C4" s="114"/>
    </row>
    <row r="5" spans="1:3" ht="42.75" customHeight="1" x14ac:dyDescent="0.25">
      <c r="A5" s="92" t="s">
        <v>5</v>
      </c>
      <c r="B5" s="18" t="s">
        <v>115</v>
      </c>
      <c r="C5" s="18" t="s">
        <v>101</v>
      </c>
    </row>
    <row r="6" spans="1:3" ht="33.75" customHeight="1" x14ac:dyDescent="0.25">
      <c r="A6" s="67" t="s">
        <v>48</v>
      </c>
      <c r="B6" s="41"/>
      <c r="C6" s="42"/>
    </row>
    <row r="7" spans="1:3" ht="35.25" customHeight="1" x14ac:dyDescent="0.25">
      <c r="A7" s="68" t="s">
        <v>49</v>
      </c>
      <c r="B7" s="87">
        <f>B8+B10+B9</f>
        <v>1457932</v>
      </c>
      <c r="C7" s="87">
        <f>C8+C10+C9</f>
        <v>950864</v>
      </c>
    </row>
    <row r="8" spans="1:3" ht="39.75" customHeight="1" x14ac:dyDescent="0.25">
      <c r="A8" s="58" t="s">
        <v>50</v>
      </c>
      <c r="B8" s="23">
        <v>362</v>
      </c>
      <c r="C8" s="23">
        <v>786</v>
      </c>
    </row>
    <row r="9" spans="1:3" ht="39.75" customHeight="1" x14ac:dyDescent="0.25">
      <c r="A9" s="58" t="s">
        <v>104</v>
      </c>
      <c r="B9" s="23">
        <v>1306036</v>
      </c>
      <c r="C9" s="23">
        <v>792942</v>
      </c>
    </row>
    <row r="10" spans="1:3" ht="26.25" customHeight="1" x14ac:dyDescent="0.25">
      <c r="A10" s="58" t="s">
        <v>51</v>
      </c>
      <c r="B10" s="45">
        <v>151534</v>
      </c>
      <c r="C10" s="45">
        <v>157136</v>
      </c>
    </row>
    <row r="11" spans="1:3" ht="15" customHeight="1" x14ac:dyDescent="0.25">
      <c r="A11" s="68" t="s">
        <v>52</v>
      </c>
      <c r="B11" s="46">
        <f>B12+B13+B14+B15+B16+B17</f>
        <v>-1416466</v>
      </c>
      <c r="C11" s="46">
        <f>C12+C13+C14+C15+C16+C17</f>
        <v>-886016</v>
      </c>
    </row>
    <row r="12" spans="1:3" ht="39.75" customHeight="1" x14ac:dyDescent="0.25">
      <c r="A12" s="58" t="s">
        <v>53</v>
      </c>
      <c r="B12" s="47">
        <v>-150599</v>
      </c>
      <c r="C12" s="47">
        <v>-204498</v>
      </c>
    </row>
    <row r="13" spans="1:3" ht="35.25" customHeight="1" x14ac:dyDescent="0.25">
      <c r="A13" s="58" t="s">
        <v>54</v>
      </c>
      <c r="B13" s="47">
        <v>-995699</v>
      </c>
      <c r="C13" s="47">
        <v>-390326</v>
      </c>
    </row>
    <row r="14" spans="1:3" ht="33" customHeight="1" x14ac:dyDescent="0.25">
      <c r="A14" s="58" t="s">
        <v>55</v>
      </c>
      <c r="B14" s="47">
        <v>-85804</v>
      </c>
      <c r="C14" s="47">
        <v>-104332</v>
      </c>
    </row>
    <row r="15" spans="1:3" ht="54" customHeight="1" x14ac:dyDescent="0.25">
      <c r="A15" s="58" t="s">
        <v>56</v>
      </c>
      <c r="B15" s="47"/>
      <c r="C15" s="47"/>
    </row>
    <row r="16" spans="1:3" s="1" customFormat="1" ht="39.75" customHeight="1" x14ac:dyDescent="0.25">
      <c r="A16" s="58" t="s">
        <v>89</v>
      </c>
      <c r="B16" s="47">
        <v>-183750</v>
      </c>
      <c r="C16" s="47">
        <v>-183750</v>
      </c>
    </row>
    <row r="17" spans="1:3" s="1" customFormat="1" ht="24.6" customHeight="1" x14ac:dyDescent="0.25">
      <c r="A17" s="58" t="s">
        <v>57</v>
      </c>
      <c r="B17" s="47">
        <v>-614</v>
      </c>
      <c r="C17" s="47">
        <f>-3110</f>
        <v>-3110</v>
      </c>
    </row>
    <row r="18" spans="1:3" s="1" customFormat="1" ht="35.25" customHeight="1" x14ac:dyDescent="0.25">
      <c r="A18" s="68" t="s">
        <v>58</v>
      </c>
      <c r="B18" s="48">
        <f>B7+B11</f>
        <v>41466</v>
      </c>
      <c r="C18" s="48">
        <f>C7+C11</f>
        <v>64848</v>
      </c>
    </row>
    <row r="19" spans="1:3" s="1" customFormat="1" ht="49.5" customHeight="1" x14ac:dyDescent="0.25">
      <c r="A19" s="67" t="s">
        <v>59</v>
      </c>
      <c r="B19" s="43"/>
      <c r="C19" s="43"/>
    </row>
    <row r="20" spans="1:3" s="1" customFormat="1" ht="23.25" customHeight="1" x14ac:dyDescent="0.25">
      <c r="A20" s="68" t="s">
        <v>49</v>
      </c>
      <c r="B20" s="87">
        <f>B21+B22+B23</f>
        <v>0</v>
      </c>
      <c r="C20" s="87">
        <f>C21+C23+C22</f>
        <v>0</v>
      </c>
    </row>
    <row r="21" spans="1:3" s="1" customFormat="1" ht="25.5" customHeight="1" x14ac:dyDescent="0.25">
      <c r="A21" s="69" t="s">
        <v>60</v>
      </c>
      <c r="B21" s="44"/>
      <c r="C21" s="43"/>
    </row>
    <row r="22" spans="1:3" s="1" customFormat="1" ht="30.75" customHeight="1" x14ac:dyDescent="0.25">
      <c r="A22" s="69" t="s">
        <v>90</v>
      </c>
      <c r="B22" s="44"/>
      <c r="C22" s="43"/>
    </row>
    <row r="23" spans="1:3" s="1" customFormat="1" ht="28.5" customHeight="1" x14ac:dyDescent="0.25">
      <c r="A23" s="65" t="s">
        <v>73</v>
      </c>
      <c r="B23" s="44"/>
      <c r="C23" s="43"/>
    </row>
    <row r="24" spans="1:3" s="1" customFormat="1" ht="15" customHeight="1" x14ac:dyDescent="0.25">
      <c r="A24" s="68" t="s">
        <v>52</v>
      </c>
      <c r="B24" s="46">
        <f>B25+B27</f>
        <v>-670349</v>
      </c>
      <c r="C24" s="46">
        <f>C25+C27</f>
        <v>-62994</v>
      </c>
    </row>
    <row r="25" spans="1:3" s="1" customFormat="1" x14ac:dyDescent="0.25">
      <c r="A25" s="58" t="s">
        <v>61</v>
      </c>
      <c r="B25" s="47">
        <v>-218</v>
      </c>
      <c r="C25" s="47">
        <v>-571</v>
      </c>
    </row>
    <row r="26" spans="1:3" s="1" customFormat="1" ht="30" x14ac:dyDescent="0.25">
      <c r="A26" s="58" t="s">
        <v>91</v>
      </c>
      <c r="B26" s="47"/>
      <c r="C26" s="47"/>
    </row>
    <row r="27" spans="1:3" s="1" customFormat="1" ht="30" x14ac:dyDescent="0.25">
      <c r="A27" s="58" t="s">
        <v>74</v>
      </c>
      <c r="B27" s="47">
        <v>-670131</v>
      </c>
      <c r="C27" s="47">
        <v>-62423</v>
      </c>
    </row>
    <row r="28" spans="1:3" s="1" customFormat="1" ht="24.75" customHeight="1" x14ac:dyDescent="0.25">
      <c r="A28" s="68" t="s">
        <v>62</v>
      </c>
      <c r="B28" s="88">
        <f>B20+B24</f>
        <v>-670349</v>
      </c>
      <c r="C28" s="48">
        <f>C20+C24</f>
        <v>-62994</v>
      </c>
    </row>
    <row r="29" spans="1:3" s="1" customFormat="1" ht="24" customHeight="1" x14ac:dyDescent="0.25">
      <c r="A29" s="67" t="s">
        <v>63</v>
      </c>
      <c r="B29" s="45"/>
      <c r="C29" s="45"/>
    </row>
    <row r="30" spans="1:3" s="1" customFormat="1" ht="15" customHeight="1" x14ac:dyDescent="0.25">
      <c r="A30" s="68" t="s">
        <v>49</v>
      </c>
      <c r="B30" s="46">
        <f>B31+B32+B33+B34</f>
        <v>634507</v>
      </c>
      <c r="C30" s="46">
        <f>C31+C32+C33+C34</f>
        <v>28</v>
      </c>
    </row>
    <row r="31" spans="1:3" s="1" customFormat="1" ht="15" customHeight="1" x14ac:dyDescent="0.25">
      <c r="A31" s="70" t="s">
        <v>92</v>
      </c>
      <c r="B31" s="46">
        <v>0</v>
      </c>
      <c r="C31" s="46">
        <v>0</v>
      </c>
    </row>
    <row r="32" spans="1:3" ht="15" customHeight="1" x14ac:dyDescent="0.25">
      <c r="A32" s="70" t="s">
        <v>77</v>
      </c>
      <c r="B32" s="46">
        <v>0</v>
      </c>
      <c r="C32" s="43"/>
    </row>
    <row r="33" spans="1:3" ht="15" customHeight="1" x14ac:dyDescent="0.25">
      <c r="A33" s="70" t="s">
        <v>93</v>
      </c>
      <c r="B33" s="47">
        <v>634507</v>
      </c>
      <c r="C33" s="43"/>
    </row>
    <row r="34" spans="1:3" ht="15" customHeight="1" x14ac:dyDescent="0.25">
      <c r="A34" s="70" t="s">
        <v>51</v>
      </c>
      <c r="B34" s="47"/>
      <c r="C34" s="43">
        <v>28</v>
      </c>
    </row>
    <row r="35" spans="1:3" ht="15" customHeight="1" x14ac:dyDescent="0.25">
      <c r="A35" s="68" t="s">
        <v>52</v>
      </c>
      <c r="B35" s="46">
        <f>B36+B37+B38+B39+B40</f>
        <v>0</v>
      </c>
      <c r="C35" s="46">
        <f>C36+C37+C38+C39+C40</f>
        <v>0</v>
      </c>
    </row>
    <row r="36" spans="1:3" ht="15" customHeight="1" x14ac:dyDescent="0.25">
      <c r="A36" s="70" t="s">
        <v>94</v>
      </c>
      <c r="B36" s="47">
        <v>0</v>
      </c>
      <c r="C36" s="47"/>
    </row>
    <row r="37" spans="1:3" ht="24" customHeight="1" x14ac:dyDescent="0.25">
      <c r="A37" s="70" t="s">
        <v>95</v>
      </c>
      <c r="B37" s="47">
        <v>0</v>
      </c>
      <c r="C37" s="47">
        <v>0</v>
      </c>
    </row>
    <row r="38" spans="1:3" x14ac:dyDescent="0.25">
      <c r="A38" s="70" t="s">
        <v>96</v>
      </c>
      <c r="B38" s="47">
        <v>0</v>
      </c>
      <c r="C38" s="47">
        <v>0</v>
      </c>
    </row>
    <row r="39" spans="1:3" ht="15" customHeight="1" x14ac:dyDescent="0.25">
      <c r="A39" s="71" t="s">
        <v>75</v>
      </c>
      <c r="B39" s="47"/>
      <c r="C39" s="47"/>
    </row>
    <row r="40" spans="1:3" ht="15" customHeight="1" x14ac:dyDescent="0.25">
      <c r="A40" s="71" t="s">
        <v>100</v>
      </c>
      <c r="B40" s="47"/>
      <c r="C40" s="47"/>
    </row>
    <row r="41" spans="1:3" ht="28.5" customHeight="1" x14ac:dyDescent="0.25">
      <c r="A41" s="68" t="s">
        <v>64</v>
      </c>
      <c r="B41" s="46">
        <f>B30+B35</f>
        <v>634507</v>
      </c>
      <c r="C41" s="48">
        <f>C30+C35</f>
        <v>28</v>
      </c>
    </row>
    <row r="42" spans="1:3" ht="30" x14ac:dyDescent="0.25">
      <c r="A42" s="58" t="s">
        <v>97</v>
      </c>
      <c r="B42" s="49"/>
      <c r="C42" s="49"/>
    </row>
    <row r="43" spans="1:3" ht="28.5" x14ac:dyDescent="0.25">
      <c r="A43" s="68" t="s">
        <v>99</v>
      </c>
      <c r="B43" s="49">
        <f>B18+B28+B41</f>
        <v>5624</v>
      </c>
      <c r="C43" s="49">
        <f>C18+C28+C41</f>
        <v>1882</v>
      </c>
    </row>
    <row r="44" spans="1:3" ht="15.75" customHeight="1" x14ac:dyDescent="0.25">
      <c r="A44" s="68" t="s">
        <v>105</v>
      </c>
      <c r="B44" s="50">
        <v>895</v>
      </c>
      <c r="C44" s="50">
        <v>1971</v>
      </c>
    </row>
    <row r="45" spans="1:3" ht="42.75" x14ac:dyDescent="0.25">
      <c r="A45" s="68" t="s">
        <v>98</v>
      </c>
      <c r="B45" s="46"/>
      <c r="C45" s="48">
        <v>0</v>
      </c>
    </row>
    <row r="46" spans="1:3" ht="15.75" customHeight="1" x14ac:dyDescent="0.25">
      <c r="A46" s="68" t="s">
        <v>106</v>
      </c>
      <c r="B46" s="50">
        <v>6519</v>
      </c>
      <c r="C46" s="50">
        <f>C44+C43+C42+C45</f>
        <v>3853</v>
      </c>
    </row>
    <row r="47" spans="1:3" ht="15.75" customHeight="1" x14ac:dyDescent="0.25">
      <c r="C47" s="15"/>
    </row>
    <row r="48" spans="1:3" ht="15" customHeight="1" x14ac:dyDescent="0.25">
      <c r="B48" s="105">
        <f>B7+B11+B30+B35+B20+B24-B43</f>
        <v>0</v>
      </c>
      <c r="C48" s="105">
        <f>C7+C11+C30+C35+C20+C24-C43</f>
        <v>0</v>
      </c>
    </row>
    <row r="49" spans="1:3" ht="15" customHeight="1" x14ac:dyDescent="0.25">
      <c r="B49" s="15"/>
      <c r="C49" s="15"/>
    </row>
    <row r="50" spans="1:3" ht="15" customHeight="1" x14ac:dyDescent="0.25">
      <c r="A50" s="25" t="s">
        <v>121</v>
      </c>
    </row>
    <row r="51" spans="1:3" ht="15" customHeight="1" x14ac:dyDescent="0.25">
      <c r="A51" s="32" t="s">
        <v>1</v>
      </c>
    </row>
    <row r="52" spans="1:3" ht="15" customHeight="1" x14ac:dyDescent="0.25">
      <c r="A52" s="35"/>
    </row>
    <row r="53" spans="1:3" ht="15" customHeight="1" x14ac:dyDescent="0.25">
      <c r="A53" s="32"/>
    </row>
    <row r="54" spans="1:3" ht="32.25" customHeight="1" x14ac:dyDescent="0.25">
      <c r="A54" s="25" t="s">
        <v>122</v>
      </c>
    </row>
    <row r="55" spans="1:3" ht="15" customHeight="1" x14ac:dyDescent="0.25">
      <c r="A55" s="32" t="s">
        <v>2</v>
      </c>
    </row>
    <row r="56" spans="1:3" ht="15" customHeight="1" x14ac:dyDescent="0.25">
      <c r="A56" s="35"/>
    </row>
    <row r="57" spans="1:3" ht="15" customHeight="1" x14ac:dyDescent="0.25">
      <c r="A57" s="32" t="s">
        <v>3</v>
      </c>
    </row>
    <row r="58" spans="1:3" ht="15" customHeight="1" x14ac:dyDescent="0.25">
      <c r="A58" s="35"/>
    </row>
    <row r="59" spans="1:3" ht="15" customHeight="1" x14ac:dyDescent="0.25">
      <c r="B59" s="51"/>
    </row>
    <row r="60" spans="1:3" ht="15.75" customHeight="1" x14ac:dyDescent="0.25">
      <c r="B60" s="15"/>
    </row>
    <row r="64" spans="1:3" x14ac:dyDescent="0.25">
      <c r="A64" s="39"/>
    </row>
    <row r="69" ht="43.5" customHeight="1" x14ac:dyDescent="0.25"/>
    <row r="70" ht="39.75" customHeight="1" x14ac:dyDescent="0.25"/>
    <row r="71" ht="38.25" customHeight="1" x14ac:dyDescent="0.25"/>
    <row r="72" ht="35.25" customHeight="1" x14ac:dyDescent="0.25"/>
    <row r="73" ht="42" customHeight="1" x14ac:dyDescent="0.25"/>
    <row r="74" ht="36.75" customHeight="1" x14ac:dyDescent="0.25"/>
  </sheetData>
  <mergeCells count="4">
    <mergeCell ref="B4:C4"/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workbookViewId="0">
      <selection activeCell="C27" sqref="C27"/>
    </sheetView>
  </sheetViews>
  <sheetFormatPr defaultColWidth="8.85546875" defaultRowHeight="15" x14ac:dyDescent="0.25"/>
  <cols>
    <col min="1" max="1" width="36.7109375" style="56" customWidth="1"/>
    <col min="2" max="2" width="14.7109375" style="56" customWidth="1"/>
    <col min="3" max="3" width="23" style="56" customWidth="1"/>
    <col min="4" max="4" width="16.85546875" style="56" customWidth="1"/>
    <col min="5" max="5" width="21.85546875" style="56" customWidth="1"/>
    <col min="6" max="6" width="14" style="56" customWidth="1"/>
    <col min="7" max="7" width="12.140625" style="5" customWidth="1"/>
    <col min="8" max="16384" width="8.85546875" style="5"/>
  </cols>
  <sheetData>
    <row r="1" spans="1:7" s="4" customFormat="1" x14ac:dyDescent="0.25">
      <c r="A1" s="116" t="s">
        <v>4</v>
      </c>
      <c r="B1" s="116"/>
      <c r="C1" s="116"/>
      <c r="D1" s="116"/>
      <c r="E1" s="116"/>
      <c r="F1" s="116"/>
      <c r="G1" s="116"/>
    </row>
    <row r="2" spans="1:7" x14ac:dyDescent="0.25">
      <c r="A2" s="117" t="s">
        <v>72</v>
      </c>
      <c r="B2" s="117"/>
      <c r="C2" s="117"/>
      <c r="D2" s="117"/>
      <c r="E2" s="117"/>
      <c r="F2" s="117"/>
      <c r="G2" s="117"/>
    </row>
    <row r="3" spans="1:7" x14ac:dyDescent="0.25">
      <c r="A3" s="117" t="s">
        <v>107</v>
      </c>
      <c r="B3" s="117"/>
      <c r="C3" s="117"/>
      <c r="D3" s="117"/>
      <c r="E3" s="117"/>
      <c r="F3" s="117"/>
      <c r="G3" s="117"/>
    </row>
    <row r="4" spans="1:7" x14ac:dyDescent="0.25">
      <c r="F4" s="52"/>
      <c r="G4" s="7"/>
    </row>
    <row r="5" spans="1:7" ht="15.75" customHeight="1" x14ac:dyDescent="0.25">
      <c r="A5" s="118" t="s">
        <v>5</v>
      </c>
      <c r="B5" s="119" t="s">
        <v>65</v>
      </c>
      <c r="C5" s="119" t="s">
        <v>25</v>
      </c>
      <c r="D5" s="119" t="s">
        <v>26</v>
      </c>
      <c r="E5" s="119" t="s">
        <v>66</v>
      </c>
      <c r="F5" s="63" t="s">
        <v>67</v>
      </c>
      <c r="G5" s="6"/>
    </row>
    <row r="6" spans="1:7" ht="66.75" customHeight="1" x14ac:dyDescent="0.25">
      <c r="A6" s="118"/>
      <c r="B6" s="119"/>
      <c r="C6" s="119"/>
      <c r="D6" s="119"/>
      <c r="E6" s="119"/>
      <c r="F6" s="63" t="s">
        <v>23</v>
      </c>
      <c r="G6" s="6"/>
    </row>
    <row r="7" spans="1:7" ht="43.5" customHeight="1" x14ac:dyDescent="0.25">
      <c r="A7" s="64" t="s">
        <v>116</v>
      </c>
      <c r="B7" s="72">
        <f>Ф1!C25</f>
        <v>53801</v>
      </c>
      <c r="C7" s="48">
        <f>Ф1!C26</f>
        <v>-9810</v>
      </c>
      <c r="D7" s="72">
        <f>Ф1!C27</f>
        <v>3182</v>
      </c>
      <c r="E7" s="72">
        <f>Ф1!C28</f>
        <v>3712738</v>
      </c>
      <c r="F7" s="72">
        <f>SUM(B7:E7)</f>
        <v>3759911</v>
      </c>
      <c r="G7" s="8"/>
    </row>
    <row r="8" spans="1:7" x14ac:dyDescent="0.25">
      <c r="A8" s="73" t="s">
        <v>68</v>
      </c>
      <c r="B8" s="72"/>
      <c r="C8" s="48"/>
      <c r="D8" s="72"/>
      <c r="E8" s="74">
        <f>Ф2!B21</f>
        <v>36677</v>
      </c>
      <c r="F8" s="74">
        <f>SUM(E8)</f>
        <v>36677</v>
      </c>
      <c r="G8" s="8"/>
    </row>
    <row r="9" spans="1:7" ht="11.25" customHeight="1" x14ac:dyDescent="0.25">
      <c r="A9" s="75" t="s">
        <v>88</v>
      </c>
      <c r="B9" s="74"/>
      <c r="C9" s="76"/>
      <c r="D9" s="76"/>
      <c r="E9" s="77"/>
      <c r="F9" s="48"/>
      <c r="G9" s="6"/>
    </row>
    <row r="10" spans="1:7" x14ac:dyDescent="0.25">
      <c r="A10" s="64" t="s">
        <v>117</v>
      </c>
      <c r="B10" s="72">
        <f>SUM(B7:B9)</f>
        <v>53801</v>
      </c>
      <c r="C10" s="72">
        <f t="shared" ref="C10:D10" si="0">SUM(C7:C9)</f>
        <v>-9810</v>
      </c>
      <c r="D10" s="72">
        <f t="shared" si="0"/>
        <v>3182</v>
      </c>
      <c r="E10" s="72">
        <f>SUM(E7:E9)</f>
        <v>3749415</v>
      </c>
      <c r="F10" s="72">
        <f>SUM(B10:E10)</f>
        <v>3796588</v>
      </c>
      <c r="G10" s="8"/>
    </row>
    <row r="11" spans="1:7" ht="14.25" customHeight="1" x14ac:dyDescent="0.25">
      <c r="A11" s="75"/>
      <c r="B11" s="74"/>
      <c r="C11" s="76"/>
      <c r="D11" s="76"/>
      <c r="E11" s="77"/>
      <c r="F11" s="48"/>
      <c r="G11" s="6"/>
    </row>
    <row r="12" spans="1:7" s="10" customFormat="1" x14ac:dyDescent="0.25">
      <c r="A12" s="78" t="s">
        <v>102</v>
      </c>
      <c r="B12" s="72">
        <v>53801</v>
      </c>
      <c r="C12" s="48">
        <v>-9810</v>
      </c>
      <c r="D12" s="72">
        <v>3182</v>
      </c>
      <c r="E12" s="72">
        <v>3040225</v>
      </c>
      <c r="F12" s="72">
        <f>SUM(B12:E12)</f>
        <v>3087398</v>
      </c>
      <c r="G12" s="9"/>
    </row>
    <row r="13" spans="1:7" s="10" customFormat="1" x14ac:dyDescent="0.25">
      <c r="A13" s="79" t="s">
        <v>68</v>
      </c>
      <c r="B13" s="72"/>
      <c r="C13" s="48"/>
      <c r="D13" s="72"/>
      <c r="E13" s="74">
        <v>-7992</v>
      </c>
      <c r="F13" s="74">
        <f>E13</f>
        <v>-7992</v>
      </c>
      <c r="G13" s="9"/>
    </row>
    <row r="14" spans="1:7" s="10" customFormat="1" x14ac:dyDescent="0.25">
      <c r="A14" s="79" t="s">
        <v>85</v>
      </c>
      <c r="B14" s="74"/>
      <c r="C14" s="80"/>
      <c r="D14" s="76"/>
      <c r="E14" s="74"/>
      <c r="F14" s="81"/>
      <c r="G14" s="11"/>
    </row>
    <row r="15" spans="1:7" s="10" customFormat="1" x14ac:dyDescent="0.25">
      <c r="A15" s="78" t="s">
        <v>118</v>
      </c>
      <c r="B15" s="72">
        <f>SUM(B12:B14)</f>
        <v>53801</v>
      </c>
      <c r="C15" s="48">
        <f>SUM(C12:C14)</f>
        <v>-9810</v>
      </c>
      <c r="D15" s="72">
        <f>SUM(D12:D14)</f>
        <v>3182</v>
      </c>
      <c r="E15" s="72">
        <f>SUM(E12:E14)</f>
        <v>3032233</v>
      </c>
      <c r="F15" s="72">
        <f>SUM(B15:E15)</f>
        <v>3079406</v>
      </c>
      <c r="G15" s="9"/>
    </row>
    <row r="16" spans="1:7" x14ac:dyDescent="0.25">
      <c r="C16" s="53"/>
      <c r="E16" s="57"/>
      <c r="G16" s="6"/>
    </row>
    <row r="17" spans="1:7" x14ac:dyDescent="0.25">
      <c r="C17" s="53"/>
      <c r="G17" s="6"/>
    </row>
    <row r="18" spans="1:7" x14ac:dyDescent="0.25">
      <c r="G18" s="6"/>
    </row>
    <row r="19" spans="1:7" x14ac:dyDescent="0.25">
      <c r="A19" s="25" t="s">
        <v>119</v>
      </c>
      <c r="F19" s="57"/>
      <c r="G19" s="6"/>
    </row>
    <row r="20" spans="1:7" x14ac:dyDescent="0.25">
      <c r="A20" s="54" t="s">
        <v>1</v>
      </c>
      <c r="G20" s="6"/>
    </row>
    <row r="21" spans="1:7" x14ac:dyDescent="0.25">
      <c r="G21" s="6"/>
    </row>
    <row r="22" spans="1:7" x14ac:dyDescent="0.25">
      <c r="A22" s="55" t="s">
        <v>120</v>
      </c>
      <c r="G22" s="6"/>
    </row>
    <row r="23" spans="1:7" x14ac:dyDescent="0.25">
      <c r="A23" s="54" t="s">
        <v>2</v>
      </c>
      <c r="G23" s="6"/>
    </row>
    <row r="24" spans="1:7" x14ac:dyDescent="0.25">
      <c r="G24" s="6"/>
    </row>
    <row r="25" spans="1:7" x14ac:dyDescent="0.25">
      <c r="A25" s="54"/>
      <c r="G25" s="6"/>
    </row>
  </sheetData>
  <mergeCells count="8">
    <mergeCell ref="A1:G1"/>
    <mergeCell ref="A2:G2"/>
    <mergeCell ref="A3:G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2024-05-15T03:12:28Z</dcterms:modified>
</cp:coreProperties>
</file>