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BD79876F-2072-4184-A47E-83A4347B5881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BS" sheetId="1" r:id="rId1"/>
    <sheet name="ОСВ" sheetId="76" state="hidden" r:id="rId2"/>
    <sheet name="CS2" sheetId="78" state="hidden" r:id="rId3"/>
    <sheet name="PL" sheetId="13" r:id="rId4"/>
    <sheet name="CS" sheetId="77" state="hidden" r:id="rId5"/>
    <sheet name="CF" sheetId="66" r:id="rId6"/>
    <sheet name="CS3" sheetId="102" state="hidden" r:id="rId7"/>
    <sheet name="EQ" sheetId="65" r:id="rId8"/>
  </sheets>
  <definedNames>
    <definedName name="_xlnm._FilterDatabase" localSheetId="4" hidden="1">CS!$A$5:$J$26</definedName>
    <definedName name="_xlnm._FilterDatabase" localSheetId="6" hidden="1">'CS3'!$A$10:$H$51</definedName>
    <definedName name="_xlnm._FilterDatabase" localSheetId="1" hidden="1">ОСВ!$A$4:$K$141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65" l="1"/>
  <c r="C25" i="65"/>
  <c r="D15" i="65"/>
  <c r="D16" i="65"/>
  <c r="D17" i="65"/>
  <c r="D14" i="65"/>
  <c r="C18" i="65"/>
  <c r="C20" i="65" s="1"/>
  <c r="C23" i="65" s="1"/>
  <c r="C27" i="65" s="1"/>
  <c r="B18" i="65"/>
  <c r="B20" i="65" s="1"/>
  <c r="B23" i="65" s="1"/>
  <c r="B27" i="65" s="1"/>
  <c r="C11" i="65"/>
  <c r="D10" i="65"/>
  <c r="D9" i="65"/>
  <c r="D43" i="66"/>
  <c r="D39" i="66"/>
  <c r="D31" i="66"/>
  <c r="D10" i="66"/>
  <c r="D23" i="66" s="1"/>
  <c r="F39" i="66"/>
  <c r="F31" i="66"/>
  <c r="F15" i="66"/>
  <c r="F10" i="66"/>
  <c r="F23" i="66" s="1"/>
  <c r="D23" i="65" l="1"/>
  <c r="D27" i="65" s="1"/>
  <c r="D42" i="66"/>
  <c r="D44" i="66" s="1"/>
  <c r="D18" i="65"/>
  <c r="D20" i="65" s="1"/>
  <c r="D11" i="65"/>
  <c r="D38" i="102" l="1"/>
  <c r="E38" i="102" s="1"/>
  <c r="F85" i="102"/>
  <c r="D84" i="102"/>
  <c r="E22" i="102"/>
  <c r="D21" i="102"/>
  <c r="E19" i="102"/>
  <c r="F93" i="102"/>
  <c r="F92" i="102"/>
  <c r="F91" i="102"/>
  <c r="F90" i="102"/>
  <c r="F89" i="102"/>
  <c r="F88" i="102"/>
  <c r="F87" i="102"/>
  <c r="F86" i="102"/>
  <c r="F84" i="102"/>
  <c r="F83" i="102"/>
  <c r="F82" i="102"/>
  <c r="F81" i="102"/>
  <c r="F80" i="102"/>
  <c r="F79" i="102"/>
  <c r="F78" i="102"/>
  <c r="F77" i="102"/>
  <c r="F76" i="102"/>
  <c r="F75" i="102"/>
  <c r="F74" i="102"/>
  <c r="F73" i="102"/>
  <c r="F72" i="102"/>
  <c r="F71" i="102"/>
  <c r="F70" i="102"/>
  <c r="F69" i="102"/>
  <c r="F68" i="102"/>
  <c r="F67" i="102"/>
  <c r="F66" i="102"/>
  <c r="F65" i="102"/>
  <c r="F64" i="102"/>
  <c r="F63" i="102"/>
  <c r="F62" i="102"/>
  <c r="F61" i="102"/>
  <c r="E49" i="102"/>
  <c r="E48" i="102"/>
  <c r="E47" i="102"/>
  <c r="E46" i="102"/>
  <c r="E45" i="102"/>
  <c r="E44" i="102"/>
  <c r="E43" i="102"/>
  <c r="E42" i="102"/>
  <c r="E41" i="102"/>
  <c r="E40" i="102"/>
  <c r="E39" i="102"/>
  <c r="E36" i="102"/>
  <c r="E35" i="102"/>
  <c r="E34" i="102"/>
  <c r="E33" i="102"/>
  <c r="E32" i="102"/>
  <c r="E31" i="102"/>
  <c r="E30" i="102"/>
  <c r="E29" i="102"/>
  <c r="E28" i="102"/>
  <c r="E27" i="102"/>
  <c r="E26" i="102"/>
  <c r="E25" i="102"/>
  <c r="E24" i="102"/>
  <c r="E23" i="102"/>
  <c r="E21" i="102"/>
  <c r="E20" i="102"/>
  <c r="E18" i="102"/>
  <c r="E17" i="102"/>
  <c r="E16" i="102"/>
  <c r="E15" i="102"/>
  <c r="E14" i="102"/>
  <c r="E13" i="102"/>
  <c r="E12" i="102"/>
  <c r="E11" i="102"/>
  <c r="D37" i="102" l="1"/>
  <c r="E37" i="102" s="1"/>
  <c r="I63" i="76" l="1"/>
  <c r="C19" i="77" l="1"/>
  <c r="D10" i="77"/>
  <c r="F19" i="77" l="1"/>
  <c r="F20" i="77"/>
  <c r="F21" i="77"/>
  <c r="F24" i="77"/>
  <c r="F23" i="77"/>
  <c r="G49" i="77"/>
  <c r="G48" i="77"/>
  <c r="G47" i="77"/>
  <c r="G46" i="77"/>
  <c r="G45" i="77"/>
  <c r="F22" i="77"/>
  <c r="G44" i="77"/>
  <c r="F18" i="77"/>
  <c r="G43" i="77"/>
  <c r="F17" i="77"/>
  <c r="F16" i="77"/>
  <c r="F15" i="77"/>
  <c r="G42" i="77"/>
  <c r="G41" i="77"/>
  <c r="F14" i="77"/>
  <c r="G40" i="77"/>
  <c r="F13" i="77"/>
  <c r="G39" i="77"/>
  <c r="F12" i="77"/>
  <c r="F11" i="77"/>
  <c r="G38" i="77"/>
  <c r="G37" i="77"/>
  <c r="G36" i="77"/>
  <c r="G35" i="77"/>
  <c r="F10" i="77"/>
  <c r="F9" i="77"/>
  <c r="F8" i="77"/>
  <c r="F7" i="77"/>
  <c r="F6" i="77"/>
  <c r="J32" i="76"/>
  <c r="I32" i="76"/>
  <c r="J74" i="76"/>
  <c r="I74" i="76"/>
  <c r="J73" i="76"/>
  <c r="I73" i="76"/>
  <c r="J72" i="76"/>
  <c r="I72" i="76"/>
  <c r="J71" i="76"/>
  <c r="I71" i="76"/>
  <c r="J70" i="76"/>
  <c r="I70" i="76"/>
  <c r="J69" i="76"/>
  <c r="I69" i="76"/>
  <c r="J68" i="76"/>
  <c r="I68" i="76"/>
  <c r="J67" i="76"/>
  <c r="I67" i="76"/>
  <c r="J66" i="76"/>
  <c r="I66" i="76"/>
  <c r="J65" i="76"/>
  <c r="I65" i="76"/>
  <c r="J64" i="76"/>
  <c r="I64" i="76"/>
  <c r="J63" i="76"/>
  <c r="J76" i="76"/>
  <c r="I76" i="76"/>
  <c r="J80" i="76"/>
  <c r="I80" i="76"/>
  <c r="I94" i="76"/>
  <c r="J94" i="76"/>
  <c r="I93" i="76"/>
  <c r="J93" i="76"/>
  <c r="J87" i="76"/>
  <c r="I87" i="76"/>
  <c r="J86" i="76"/>
  <c r="I86" i="76"/>
  <c r="J85" i="76"/>
  <c r="I85" i="76"/>
  <c r="J83" i="76"/>
  <c r="I83" i="76"/>
  <c r="J82" i="76"/>
  <c r="I82" i="76"/>
  <c r="J92" i="76"/>
  <c r="I92" i="76"/>
  <c r="J88" i="76"/>
  <c r="I88" i="76"/>
  <c r="J100" i="76"/>
  <c r="I100" i="76"/>
  <c r="J102" i="76"/>
  <c r="I102" i="76"/>
  <c r="J95" i="76"/>
  <c r="I95" i="76"/>
  <c r="J61" i="76"/>
  <c r="J60" i="76"/>
  <c r="I61" i="76"/>
  <c r="I60" i="76"/>
  <c r="J34" i="76"/>
  <c r="I34" i="76"/>
  <c r="J33" i="76"/>
  <c r="I33" i="76"/>
  <c r="J41" i="76"/>
  <c r="I41" i="76"/>
  <c r="J44" i="76"/>
  <c r="I44" i="76"/>
  <c r="J20" i="76"/>
  <c r="I20" i="76"/>
  <c r="J49" i="76"/>
  <c r="I49" i="76"/>
  <c r="J58" i="76"/>
  <c r="I58" i="76"/>
  <c r="J53" i="76"/>
  <c r="I53" i="76"/>
  <c r="J54" i="76"/>
  <c r="I54" i="76"/>
  <c r="J46" i="76"/>
  <c r="I46" i="76"/>
  <c r="J40" i="76"/>
  <c r="I40" i="76"/>
  <c r="J38" i="76"/>
  <c r="I38" i="76"/>
  <c r="I37" i="76"/>
  <c r="J37" i="76"/>
  <c r="J36" i="76"/>
  <c r="I36" i="76"/>
  <c r="J21" i="76" l="1"/>
  <c r="I21" i="76"/>
  <c r="J106" i="76"/>
  <c r="I106" i="76"/>
  <c r="J105" i="76"/>
  <c r="I105" i="76"/>
  <c r="J17" i="76" l="1"/>
  <c r="I17" i="76"/>
  <c r="J16" i="76"/>
  <c r="I16" i="76"/>
  <c r="J14" i="76"/>
  <c r="I14" i="76"/>
  <c r="J5" i="76"/>
  <c r="I5" i="76"/>
</calcChain>
</file>

<file path=xl/sharedStrings.xml><?xml version="1.0" encoding="utf-8"?>
<sst xmlns="http://schemas.openxmlformats.org/spreadsheetml/2006/main" count="876" uniqueCount="396">
  <si>
    <t>АКТИВЫ</t>
  </si>
  <si>
    <t>Основные средства</t>
  </si>
  <si>
    <t>ИТОГО АКТИВЫ</t>
  </si>
  <si>
    <t>Капитал и обязательства</t>
  </si>
  <si>
    <t>Капитал</t>
  </si>
  <si>
    <t>Накопленный убыток</t>
  </si>
  <si>
    <t>Итого капитал</t>
  </si>
  <si>
    <t>Текущие обязательства</t>
  </si>
  <si>
    <t>ИТОГО КАПИТАЛ И ОБЯЗАТЕЛЬСТВА</t>
  </si>
  <si>
    <t>Общие и административные расходы</t>
  </si>
  <si>
    <t>Прочие расходы</t>
  </si>
  <si>
    <t>Счет, Наименование</t>
  </si>
  <si>
    <t>Сальдо на начало периода</t>
  </si>
  <si>
    <t>Обороты за период</t>
  </si>
  <si>
    <t>Сальдо на конец периода</t>
  </si>
  <si>
    <t>Дебет</t>
  </si>
  <si>
    <t>Кредит</t>
  </si>
  <si>
    <t>1000, Денежные средства</t>
  </si>
  <si>
    <t>1020, Денежные средства в пути</t>
  </si>
  <si>
    <t>1022, Конвертация валюты</t>
  </si>
  <si>
    <t>1030, Денежные средства на текущих банковских счетах</t>
  </si>
  <si>
    <t>1200, Краткосрочная дебиторская задолженность</t>
  </si>
  <si>
    <t>1250, Краткосрочная дебиторская задолженность работников</t>
  </si>
  <si>
    <t>1251, Краткосрочная задолженность подотчетных лиц</t>
  </si>
  <si>
    <t>1300, Запасы</t>
  </si>
  <si>
    <t>1310, Сырье и материалы</t>
  </si>
  <si>
    <t>1400, Текущие налоговые активы</t>
  </si>
  <si>
    <t>1430, Прочие налоги и другие обязательные платежи в бюджет</t>
  </si>
  <si>
    <t>1700, Прочие краткосрочные активы</t>
  </si>
  <si>
    <t>1710, Краткосрочные авансы выданные</t>
  </si>
  <si>
    <t>1720, Расходы будущих периодов</t>
  </si>
  <si>
    <t>2400, Основные средства</t>
  </si>
  <si>
    <t>2410, Основные средства</t>
  </si>
  <si>
    <t>2420, Амортизация основных средств</t>
  </si>
  <si>
    <t>3100, Обязательства по налогам</t>
  </si>
  <si>
    <t>3120, Индивидуальный подоходный налог</t>
  </si>
  <si>
    <t>3150, Социальный налог</t>
  </si>
  <si>
    <t>3170, Налог на транспортные средства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</si>
  <si>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</si>
  <si>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</si>
  <si>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</si>
  <si>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</si>
  <si>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</si>
  <si>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</si>
  <si>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3300, Краткосрочная кредиторская задолженность</t>
  </si>
  <si>
    <t>3310, Краткосрочная задолженность поставщикам и подрядчикам</t>
  </si>
  <si>
    <t>3350, Краткосрочная задолженность по оплате труда</t>
  </si>
  <si>
    <t>3380, Прочая краткосрочная кредиторская задолженность</t>
  </si>
  <si>
    <t>3387, Прочая краткосрочная кредиторская задолженность</t>
  </si>
  <si>
    <t>5000, Уставный капитал</t>
  </si>
  <si>
    <t>5030, Вклады и паи</t>
  </si>
  <si>
    <t>5600, Нераспределенная прибыль непокрытый убыток</t>
  </si>
  <si>
    <t>5610, Нераспределенная прибыль непокрытый убыток отчетного года</t>
  </si>
  <si>
    <t>5700, Итоговая прибыль итоговый убыток</t>
  </si>
  <si>
    <t>5710, Итоговая прибыль итоговый убыток</t>
  </si>
  <si>
    <t>6200, Прочие доходы</t>
  </si>
  <si>
    <t>6250, Доходы от курсовой разницы</t>
  </si>
  <si>
    <t>7200, Административные расходы</t>
  </si>
  <si>
    <t>7210, Административные расходы</t>
  </si>
  <si>
    <t>7400, Прочие расходы</t>
  </si>
  <si>
    <t>7430, Расходы по курсовой разнице</t>
  </si>
  <si>
    <t>Итого</t>
  </si>
  <si>
    <t>3385, Задолженность по исполнительным листам</t>
  </si>
  <si>
    <t>6100, Доходы от финансирования</t>
  </si>
  <si>
    <t>6110, Доходы по вознаграждениям</t>
  </si>
  <si>
    <t>Кор. Счет</t>
  </si>
  <si>
    <t>Начальное сальдо</t>
  </si>
  <si>
    <t>Оборот</t>
  </si>
  <si>
    <t>Конечное сальдо</t>
  </si>
  <si>
    <t>2700, Нематериальные активы</t>
  </si>
  <si>
    <t>2730, Прочие нематериальные активы</t>
  </si>
  <si>
    <t>2740, Амортизация прочих нематериальных активов</t>
  </si>
  <si>
    <t>Нематериальные активы</t>
  </si>
  <si>
    <t>2022 год</t>
  </si>
  <si>
    <t>Прочие доходы</t>
  </si>
  <si>
    <t>ОТЧЕТ О ФИНАНСОВОМ ПОЛОЖЕНИИ</t>
  </si>
  <si>
    <t>Денежные средства, ограниченные в использовании</t>
  </si>
  <si>
    <t>ОТЧЕТ О СОВОКУПНОМ ДОХОДЕ</t>
  </si>
  <si>
    <t>Оборотно-сальдовая ведомость  за 2023 г.</t>
  </si>
  <si>
    <t>2900, Прочие долгосрочные активы</t>
  </si>
  <si>
    <t>2023 год</t>
  </si>
  <si>
    <t>тыс. тенге</t>
  </si>
  <si>
    <t>На 31 декабря 2023 года</t>
  </si>
  <si>
    <t>Прочие долгосрочные активы</t>
  </si>
  <si>
    <t>Прочие текущие активы</t>
  </si>
  <si>
    <t>Прочие текущие обязательства</t>
  </si>
  <si>
    <t>2950, Оценочный резерв под убытки от обесценения долгосрочных активов по договорам</t>
  </si>
  <si>
    <t>3190, Прочие налоги</t>
  </si>
  <si>
    <t>3400, Краткосрочные оценочные обязательства</t>
  </si>
  <si>
    <t>3430, Краткосрочные оценочные обязательства по вознаграждениям работникам</t>
  </si>
  <si>
    <t>5620, Нераспределенная прибыль непокрытый убыток предыдущих лет</t>
  </si>
  <si>
    <t>7700, Расходы по корпоративному подоходному налогу</t>
  </si>
  <si>
    <t>7710, Расходы по корпоративному подоходному налогу</t>
  </si>
  <si>
    <t>6110</t>
  </si>
  <si>
    <t>Расходы по подоходному налогу</t>
  </si>
  <si>
    <t>Итого совокупный убыток за год</t>
  </si>
  <si>
    <t>7480</t>
  </si>
  <si>
    <t>Прочие налоги к уплате</t>
  </si>
  <si>
    <t>1030</t>
  </si>
  <si>
    <t>Итого
 капитал</t>
  </si>
  <si>
    <t>Чистый убыток за год</t>
  </si>
  <si>
    <t>На 01 января 2023 года</t>
  </si>
  <si>
    <t>ОТЧЕТ О ДВИЖЕНИИ ДЕНЕЖНЫХ СРЕДСТВ</t>
  </si>
  <si>
    <t>Прочие поступления</t>
  </si>
  <si>
    <t>Прочие выплаты</t>
  </si>
  <si>
    <t>Приобретение основных средств и нематериальных активов</t>
  </si>
  <si>
    <t>Зачисление в ликвидационный фонд</t>
  </si>
  <si>
    <t>Приобретение прочих долгосрочных активов</t>
  </si>
  <si>
    <t>Денежные средства и их эквиваленты на начало года</t>
  </si>
  <si>
    <t xml:space="preserve">Денежные средства и их эквиваленты на конец года  </t>
  </si>
  <si>
    <t>НДС к возмещению</t>
  </si>
  <si>
    <t>Торговая и прочая дебиторская задолженность</t>
  </si>
  <si>
    <t>Товарно-материальные запасы</t>
  </si>
  <si>
    <t>Текущие налоговые активы</t>
  </si>
  <si>
    <t>Денежные средства и их эквиваленты</t>
  </si>
  <si>
    <t>Акционерный капитал</t>
  </si>
  <si>
    <t>Внеоборотные активы</t>
  </si>
  <si>
    <t>Оборотные активы</t>
  </si>
  <si>
    <t>Долгосрочные обязательства</t>
  </si>
  <si>
    <t>Займы, долгосрочная часть</t>
  </si>
  <si>
    <t xml:space="preserve">Обязательства по восстановлению участка и ликвидации скважин </t>
  </si>
  <si>
    <t>Отсроченные налоговые обязательства</t>
  </si>
  <si>
    <t>Займы, краткосрочная часть</t>
  </si>
  <si>
    <t>Резервы</t>
  </si>
  <si>
    <t>Торговая и прочая кредиторская задолженность</t>
  </si>
  <si>
    <t>Авансы полученные</t>
  </si>
  <si>
    <t>ИТОГО ОБЯЗАТЕЛЬСТВА</t>
  </si>
  <si>
    <t>Выручка по договорам с покупателями</t>
  </si>
  <si>
    <t>Себестоимость продаж</t>
  </si>
  <si>
    <t>Валовая прибыль</t>
  </si>
  <si>
    <t>Расходы по реализации</t>
  </si>
  <si>
    <t>Результаты операционной деятельности</t>
  </si>
  <si>
    <t>Финансовый доход</t>
  </si>
  <si>
    <t>Финансовые затраты</t>
  </si>
  <si>
    <t>Убыток от обесценения основных средств</t>
  </si>
  <si>
    <t xml:space="preserve">Резервы по комплексной проверке </t>
  </si>
  <si>
    <t>Положительная / (отрицательная) курсовая разница, нетто</t>
  </si>
  <si>
    <t>Phystech II АО</t>
  </si>
  <si>
    <t>1010, Денежные средства в кассе</t>
  </si>
  <si>
    <t>1021, Денежные средства в пути</t>
  </si>
  <si>
    <t>1040, Денежные средства на корреспондентских счетах</t>
  </si>
  <si>
    <t>1080, Прочие денежные средства</t>
  </si>
  <si>
    <t>1210, Краткосрочная дебиторская задолженность покупателей и заказчиков</t>
  </si>
  <si>
    <t>1270, Прочая краткосрочная дебиторская задолженность</t>
  </si>
  <si>
    <t>1272, Задолженность по претензиям</t>
  </si>
  <si>
    <t>1274, Прочая краткосрочная дебиторская задолженность</t>
  </si>
  <si>
    <t>1280, Оценочный резерв под убытки от обесценения краткосрочной дебиторской задолженности</t>
  </si>
  <si>
    <t>1320, Готовая продукция</t>
  </si>
  <si>
    <t>1321, Готовая продукция (Нефтепродукты)</t>
  </si>
  <si>
    <t>1330, Товары</t>
  </si>
  <si>
    <t>1350, Прочие запасы</t>
  </si>
  <si>
    <t>1351, Материалы переданные в переработку</t>
  </si>
  <si>
    <t>1360, Оценочный резерв под убытки от обесценения запасов</t>
  </si>
  <si>
    <t>1361, Резерв по списанию сырья и материалов</t>
  </si>
  <si>
    <t>1420, Налог на добавленную стоимость</t>
  </si>
  <si>
    <t>1421, Налог на добавленную стоимость  к возмещению</t>
  </si>
  <si>
    <t>1422, Налог на добавленную стоимость (отложенное принятие к зачету)</t>
  </si>
  <si>
    <t>1740, Оценочный резерв под убытки от обесценения краткосрочных активов по договорам</t>
  </si>
  <si>
    <t>2000, Долгосрочные финансовые активы</t>
  </si>
  <si>
    <t>2070, Прочие долгосрочные финансовые активы</t>
  </si>
  <si>
    <t>2100, Долгосрочная дебиторская задолженность</t>
  </si>
  <si>
    <t>2170, Прочая долгосрочная дебиторская задолженность</t>
  </si>
  <si>
    <t>2171, Задолженность по возвратам ТМЗ поставщикам</t>
  </si>
  <si>
    <t>2200, Инвестиции</t>
  </si>
  <si>
    <t>2210, Инвестиции, учитываемые методом долевого участия</t>
  </si>
  <si>
    <t>2910, Долгосрочные авансы выданные</t>
  </si>
  <si>
    <t>2930, Незавершенное строительство</t>
  </si>
  <si>
    <t>2931, Незавершенное строительство</t>
  </si>
  <si>
    <t>2932, Монтаж оборудования</t>
  </si>
  <si>
    <t>2933, Модернизация и капитальный ремонт ОС</t>
  </si>
  <si>
    <t>3000, Краткосрочные финансовые обязательства</t>
  </si>
  <si>
    <t>3010, Краткосрочные финансовые обязательства, оцениваемые по амортизированной стоимости</t>
  </si>
  <si>
    <t>3050, Краткосрочные вознаграждения к выплате</t>
  </si>
  <si>
    <t>3110, Корпоративный подоходный налог подлежащий уплате</t>
  </si>
  <si>
    <t>3130, Налог на добавленную стоимость</t>
  </si>
  <si>
    <t>3180, Налог на имущество</t>
  </si>
  <si>
    <t>3191, НДПИ</t>
  </si>
  <si>
    <t>3192, Рентный налог</t>
  </si>
  <si>
    <t>3193, Эмиссия в окружающую среду</t>
  </si>
  <si>
    <t>3194, Плата за пользование земельными участками</t>
  </si>
  <si>
    <t>3195, Плата за использование радиочастотного спектра</t>
  </si>
  <si>
    <t>3386, Задолженность перед подотчетными лицами</t>
  </si>
  <si>
    <t>3440, Прочие краткосрочные оценочные обязательства</t>
  </si>
  <si>
    <t>3500, Прочие краткосрочные обязательства</t>
  </si>
  <si>
    <t>3510, Краткосрочные авансы полученные</t>
  </si>
  <si>
    <t>3511, Гарантийные взносы (тендер)</t>
  </si>
  <si>
    <t>3560, Прочие краткосрочные обязательства</t>
  </si>
  <si>
    <t>4000, Долгосрочные финансовые обязательства</t>
  </si>
  <si>
    <t>4010, Долгосрочные финансовые обязательства, оцениваемые по амортизированной стоимости</t>
  </si>
  <si>
    <t>4050, Долгосрочные вознаграждения к выплате</t>
  </si>
  <si>
    <t>4060, Прочие долгосрочные финансовые обязательства</t>
  </si>
  <si>
    <t>4061, Дисконт на долгосрочные финансовые обязательства</t>
  </si>
  <si>
    <t>4300, Отложенные налоговые обязательства</t>
  </si>
  <si>
    <t>4310, Отложенные налоговые обязательства по корпоративному подоходному налогу</t>
  </si>
  <si>
    <t>4400, Прочие долгосрочные обязательства</t>
  </si>
  <si>
    <t>4450, Прочие долгосрочные обязательства</t>
  </si>
  <si>
    <t>6000, Доход от реализации продукции и оказания услуг</t>
  </si>
  <si>
    <t>6010, Доход от реализации продукции и оказания услуг</t>
  </si>
  <si>
    <t>6210, Доходы от выбытия активов</t>
  </si>
  <si>
    <t>6290, Прочие доходы</t>
  </si>
  <si>
    <t>7000, Себестоимость реализованной продукции и оказанных услуг</t>
  </si>
  <si>
    <t>7010, Себестоимость реализованной продукции и оказанных услуг</t>
  </si>
  <si>
    <t>7100, Расходы по реализации продукции и оказанию услуг</t>
  </si>
  <si>
    <t>7110, Расходы по реализации продукции и оказанию услуг</t>
  </si>
  <si>
    <t>7111, Расходы по реализации продукции и оказанию услуг по нефтепродуктам</t>
  </si>
  <si>
    <t>7300, Расходы на финансирование</t>
  </si>
  <si>
    <t>7310, Расходы по вознаграждениям</t>
  </si>
  <si>
    <t>7340, Прочие расходы на финансирование</t>
  </si>
  <si>
    <t>7410, Расходы по выбытию активов</t>
  </si>
  <si>
    <t>7420, Расходы от обесценения нефинансовых активов</t>
  </si>
  <si>
    <t>7480, Прочие расходы</t>
  </si>
  <si>
    <t>8100, Основное производство</t>
  </si>
  <si>
    <t>8110, Основное производство</t>
  </si>
  <si>
    <t>8111, Основное производство по нефтепродуктам</t>
  </si>
  <si>
    <t>8400, Накладные расходы</t>
  </si>
  <si>
    <t>8410, Накладные расходы</t>
  </si>
  <si>
    <t>Комментарии</t>
  </si>
  <si>
    <t xml:space="preserve">НДС к возмещению </t>
  </si>
  <si>
    <t>Анализ счета 5710  за 2023 г.</t>
  </si>
  <si>
    <t>Счет</t>
  </si>
  <si>
    <t>5710</t>
  </si>
  <si>
    <t>5610</t>
  </si>
  <si>
    <t>6010</t>
  </si>
  <si>
    <t>6210</t>
  </si>
  <si>
    <t>6250</t>
  </si>
  <si>
    <t>6290</t>
  </si>
  <si>
    <t>7010</t>
  </si>
  <si>
    <t>7110</t>
  </si>
  <si>
    <t>7111</t>
  </si>
  <si>
    <t>7210</t>
  </si>
  <si>
    <t>7310</t>
  </si>
  <si>
    <t>7340</t>
  </si>
  <si>
    <t>7410</t>
  </si>
  <si>
    <t>7420</t>
  </si>
  <si>
    <t>7430</t>
  </si>
  <si>
    <t>7710</t>
  </si>
  <si>
    <t>Анализ счета 5710  за 2022 г.</t>
  </si>
  <si>
    <t>7440</t>
  </si>
  <si>
    <t>Доходы от списания обязательств</t>
  </si>
  <si>
    <t>Анализ счета 5030  за 2023 г.</t>
  </si>
  <si>
    <t>5030</t>
  </si>
  <si>
    <t>Операции с Акционерами</t>
  </si>
  <si>
    <t>Взнос в акционерный капитал</t>
  </si>
  <si>
    <t>Привлечение заемных средств</t>
  </si>
  <si>
    <t>Выплаты по заемным средствам</t>
  </si>
  <si>
    <t>Анализ счета 7340  за 2023 г.</t>
  </si>
  <si>
    <t>4061</t>
  </si>
  <si>
    <t>4450</t>
  </si>
  <si>
    <t>Восстановление дисконта</t>
  </si>
  <si>
    <t>Операции по списанию финансовых обязательств, за минусом подоходного налога</t>
  </si>
  <si>
    <t>Поступление денежных средств:</t>
  </si>
  <si>
    <t xml:space="preserve">1. Операционная деятельность </t>
  </si>
  <si>
    <t>Реализация продукции и товаров</t>
  </si>
  <si>
    <t>Процентные доходы</t>
  </si>
  <si>
    <t>Выбытие денежных средств:</t>
  </si>
  <si>
    <t xml:space="preserve">Платежи поставщикам за товары и услуги </t>
  </si>
  <si>
    <t xml:space="preserve">Выплаты по заработной плате </t>
  </si>
  <si>
    <t xml:space="preserve">Вознаграждения выплаченные </t>
  </si>
  <si>
    <t>Чистое поступление денежных средств от операционной деятельности</t>
  </si>
  <si>
    <t>2. Инвестиционная деятельность</t>
  </si>
  <si>
    <t>Чистое выбытие денежных средств от инвестиционной деятельности</t>
  </si>
  <si>
    <t>3. Финансовая деятельность</t>
  </si>
  <si>
    <t>Взносы в акционерный капитал</t>
  </si>
  <si>
    <t>Подоходный налог от операции по списанию финансовых обязательств</t>
  </si>
  <si>
    <t>Чистое поступление денежных средств от финансовой деятельности</t>
  </si>
  <si>
    <t>Влияние обменных курсов валют</t>
  </si>
  <si>
    <t>Чистое изменение в денежных средствах и их эквивалентах</t>
  </si>
  <si>
    <t>Доля в прибыли совместных предприятий</t>
  </si>
  <si>
    <t>Период</t>
  </si>
  <si>
    <t>Аналитика Дт</t>
  </si>
  <si>
    <t>Аналитика Кт</t>
  </si>
  <si>
    <t>1710</t>
  </si>
  <si>
    <t>3385</t>
  </si>
  <si>
    <t>3350</t>
  </si>
  <si>
    <t>3220</t>
  </si>
  <si>
    <t>3211</t>
  </si>
  <si>
    <t>3213</t>
  </si>
  <si>
    <t>3212</t>
  </si>
  <si>
    <t>3120</t>
  </si>
  <si>
    <t>3150</t>
  </si>
  <si>
    <t>3310</t>
  </si>
  <si>
    <t>3510</t>
  </si>
  <si>
    <t>1021</t>
  </si>
  <si>
    <t>1251</t>
  </si>
  <si>
    <t>1010</t>
  </si>
  <si>
    <t>3110</t>
  </si>
  <si>
    <t>2910</t>
  </si>
  <si>
    <t>3050</t>
  </si>
  <si>
    <t>4010</t>
  </si>
  <si>
    <t>3387</t>
  </si>
  <si>
    <t>1210</t>
  </si>
  <si>
    <t>3190</t>
  </si>
  <si>
    <t>3180</t>
  </si>
  <si>
    <t>3170</t>
  </si>
  <si>
    <t>1080</t>
  </si>
  <si>
    <t>1274</t>
  </si>
  <si>
    <t>3511</t>
  </si>
  <si>
    <t>3130</t>
  </si>
  <si>
    <t>1252</t>
  </si>
  <si>
    <t>1272</t>
  </si>
  <si>
    <t>2070</t>
  </si>
  <si>
    <t>1430</t>
  </si>
  <si>
    <t>3386</t>
  </si>
  <si>
    <t>3010</t>
  </si>
  <si>
    <t>23.02.2023</t>
  </si>
  <si>
    <t>3193</t>
  </si>
  <si>
    <t>3194</t>
  </si>
  <si>
    <t>02.03.2023</t>
  </si>
  <si>
    <t>3191</t>
  </si>
  <si>
    <t>30.03.2023</t>
  </si>
  <si>
    <t>30.05.2023</t>
  </si>
  <si>
    <t>14.06.2023</t>
  </si>
  <si>
    <t>26.06.2023</t>
  </si>
  <si>
    <t>27.06.2023</t>
  </si>
  <si>
    <t>01.07.2023</t>
  </si>
  <si>
    <t>10.07.2023</t>
  </si>
  <si>
    <t>13.07.2023</t>
  </si>
  <si>
    <t>1040</t>
  </si>
  <si>
    <t>06.09.2023</t>
  </si>
  <si>
    <t>07.09.2023</t>
  </si>
  <si>
    <t>14.09.2023</t>
  </si>
  <si>
    <t>15.09.2023</t>
  </si>
  <si>
    <t>27.09.2023</t>
  </si>
  <si>
    <t>03.10.2023</t>
  </si>
  <si>
    <t>04.10.2023</t>
  </si>
  <si>
    <t>13.10.2023</t>
  </si>
  <si>
    <t>24.10.2023</t>
  </si>
  <si>
    <t>1022</t>
  </si>
  <si>
    <t>3560</t>
  </si>
  <si>
    <t>13.11.2023</t>
  </si>
  <si>
    <t>15.11.2023</t>
  </si>
  <si>
    <t>29.12.2023</t>
  </si>
  <si>
    <t>Анализ счета 1000  за 2023 г.</t>
  </si>
  <si>
    <t>1000</t>
  </si>
  <si>
    <t>Анализ счета 1000  за 2022 г.</t>
  </si>
  <si>
    <t>РГУ УГД по г.Актау
Госпошлина для обжалования/подачи в суд</t>
  </si>
  <si>
    <t>KZ826017231000000152 в АО "Народный Банк Каз.(KZT)
Гос.пошлина</t>
  </si>
  <si>
    <t>Департамент Гос. доходов по Мангистауской обл.
Без договора</t>
  </si>
  <si>
    <t>KZ826017231000000152 в АО "Народный Банк Каз.(KZT)
Соглашение о реализации проектов социального назначения</t>
  </si>
  <si>
    <t>Мейірім Реабилитационный центр
Без договора</t>
  </si>
  <si>
    <t xml:space="preserve">KZ826017231000000152 в АО "Народный Банк Каз.(KZT)
Благотворительная помощь </t>
  </si>
  <si>
    <t>САВТАЕВ КОСАЙ КОНАЕВИЧ
Без договора</t>
  </si>
  <si>
    <t xml:space="preserve">KZ826017231000000152 в АО "Народный Банк Каз.(KZT)
Прочие выплаты </t>
  </si>
  <si>
    <t>РГУ УГД по г.Актау
Административный штраф</t>
  </si>
  <si>
    <t xml:space="preserve">KZ826017231000000152 в АО "Народный Банк Каз.(KZT)
Штрафы пени в бюджет </t>
  </si>
  <si>
    <t>РГУ УГД по г.Актау
Штраф СЭЗ</t>
  </si>
  <si>
    <t>KZ826017231000000152 в АО "Народный Банк Каз.(KZT)
Административный штраф</t>
  </si>
  <si>
    <t>Тулеева Аяжан Бухарбаевна
Без договора</t>
  </si>
  <si>
    <t>Каракулова Аделя Александровна
Без договора</t>
  </si>
  <si>
    <t>Сәтін Роза Едігеқызы
Без договора</t>
  </si>
  <si>
    <t>Ілияс Ләззат Төлеубайқызы
Без договора</t>
  </si>
  <si>
    <t>Кынбасова Айгул Мухытовна
Без договора</t>
  </si>
  <si>
    <t xml:space="preserve">РГУ УГД по г.Актау
Возмещение причиненного ущерба по газу </t>
  </si>
  <si>
    <t>РГУ УГД по г.Актау
Возмещение причиненного ущерба по нефти</t>
  </si>
  <si>
    <t>РГУ УГД по г.Актау
штрафы по экологии</t>
  </si>
  <si>
    <t>РГУ УГД по г.Актау
штрафы по метрологии</t>
  </si>
  <si>
    <t>РГУ УГД по Тупкараганскому району ДГД по Манг.обл 
Административный штраф</t>
  </si>
  <si>
    <t>РГУ УГД по г.Актау
Экспортная таможенная пошлина</t>
  </si>
  <si>
    <t>KZ826017231000000152 в АО "Народный Банк Каз.(KZT)
Прочие налоги</t>
  </si>
  <si>
    <t>РГУ УГД по г.Актау
Таможенная пошлина на ввозимые товары</t>
  </si>
  <si>
    <t>РГУ УГД по г.Актау
НДС 12%</t>
  </si>
  <si>
    <t>Подоходный налог и другие платежи в бюджет</t>
  </si>
  <si>
    <t>Инвестиции в совместные предприятия</t>
  </si>
  <si>
    <t>Поступления от продажи основных средств</t>
  </si>
  <si>
    <t>Итого операций с акционером</t>
  </si>
  <si>
    <t>Штрафы и пени по комплексной провеке</t>
  </si>
  <si>
    <t>Прибыль / (убыток) до налогов и процентов (EBIT)</t>
  </si>
  <si>
    <t>Затраты по сделке, связанные с выпуском акций</t>
  </si>
  <si>
    <t>на 31.12.2023</t>
  </si>
  <si>
    <t>ОТЧЕТ ОБ ИЗМЕНЕНИЯХ В СОБСТВЕННОМ КАПИТАЛЕ</t>
  </si>
  <si>
    <t>на 31.12.2024</t>
  </si>
  <si>
    <t>Штрафы, пени в бюджет</t>
  </si>
  <si>
    <t>Штрафы и пени по налоговым обязательствам</t>
  </si>
  <si>
    <t>Дивиденды полученные от совместных предприятий</t>
  </si>
  <si>
    <t>На 01 января 2024 года</t>
  </si>
  <si>
    <t>Прим.</t>
  </si>
  <si>
    <t>Балансовая стоимость одной простой акции (в тенге)</t>
  </si>
  <si>
    <t>Итого совокупный доход/убыток за год</t>
  </si>
  <si>
    <t>Чистый доход/убыток за год</t>
  </si>
  <si>
    <t>Доход/убыток до налогообложения</t>
  </si>
  <si>
    <t>Прим</t>
  </si>
  <si>
    <t>19</t>
  </si>
  <si>
    <t>20</t>
  </si>
  <si>
    <t>21</t>
  </si>
  <si>
    <t>22</t>
  </si>
  <si>
    <t>16</t>
  </si>
  <si>
    <t>23</t>
  </si>
  <si>
    <t>24</t>
  </si>
  <si>
    <t>Базовый прибыль/убыток на акцию (в тенге)</t>
  </si>
  <si>
    <t>АО "Phystech II"</t>
  </si>
  <si>
    <t>В тыс. тенге</t>
  </si>
  <si>
    <t>Жалдай Н.Қ</t>
  </si>
  <si>
    <t>Генеральный директор</t>
  </si>
  <si>
    <t>Орынбаев М.</t>
  </si>
  <si>
    <t>Главный бухгалтер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</si>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</sst>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₸_-;\-* #,##0.00\ _₸_-;_-* &quot;-&quot;??\ _₸_-;_-@_-"/>
    <numFmt numFmtId="165" formatCode="_(* #,##0_);_(* \(#,##0\);_(* &quot;-&quot;_);_(@_)"/>
    <numFmt numFmtId="166" formatCode="[$]d\ mmm\ yyyy\ &quot;г&quot;/;@" x16r2:formatCode16="[$-ru-KZ,1]d\ mmm\ yyyy\ &quot;г&quot;/;@"/>
    <numFmt numFmtId="167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2"/>
      <charset val="204"/>
    </font>
    <font>
      <b/>
      <sz val="10"/>
      <color indexed="12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color indexed="12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theme="0"/>
      <name val="Arial"/>
      <family val="2"/>
      <charset val="204"/>
    </font>
    <font>
      <sz val="9"/>
      <name val="Arial"/>
      <family val="2"/>
      <charset val="204"/>
    </font>
    <font>
      <sz val="9"/>
      <color indexed="21"/>
      <name val="Arial"/>
      <family val="2"/>
      <charset val="204"/>
    </font>
    <font>
      <b/>
      <i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/>
    </fill>
    <fill>
      <patternFill patternType="lightUp">
        <bgColor theme="0"/>
      </patternFill>
    </fill>
    <fill>
      <patternFill patternType="solid">
        <fgColor rgb="FFAF95A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</cellStyleXfs>
  <cellXfs count="149">
    <xf numFmtId="0" fontId="0" fillId="0" borderId="0" xfId="0"/>
    <xf numFmtId="165" fontId="3" fillId="2" borderId="0" xfId="0" applyNumberFormat="1" applyFont="1" applyFill="1"/>
    <xf numFmtId="165" fontId="7" fillId="2" borderId="0" xfId="3" applyNumberFormat="1" applyFont="1" applyFill="1" applyAlignment="1">
      <alignment horizontal="left" vertical="center"/>
    </xf>
    <xf numFmtId="165" fontId="9" fillId="2" borderId="3" xfId="0" applyNumberFormat="1" applyFont="1" applyFill="1" applyBorder="1" applyAlignment="1">
      <alignment horizontal="left"/>
    </xf>
    <xf numFmtId="165" fontId="9" fillId="2" borderId="3" xfId="0" applyNumberFormat="1" applyFont="1" applyFill="1" applyBorder="1"/>
    <xf numFmtId="165" fontId="9" fillId="2" borderId="1" xfId="0" applyNumberFormat="1" applyFont="1" applyFill="1" applyBorder="1"/>
    <xf numFmtId="165" fontId="10" fillId="2" borderId="0" xfId="0" applyNumberFormat="1" applyFont="1" applyFill="1"/>
    <xf numFmtId="165" fontId="2" fillId="2" borderId="0" xfId="2" applyNumberFormat="1" applyFont="1" applyFill="1" applyAlignment="1">
      <alignment vertical="top"/>
    </xf>
    <xf numFmtId="165" fontId="5" fillId="2" borderId="0" xfId="3" applyNumberFormat="1" applyFont="1" applyFill="1" applyAlignment="1">
      <alignment horizontal="left" vertical="center"/>
    </xf>
    <xf numFmtId="165" fontId="9" fillId="2" borderId="0" xfId="0" applyNumberFormat="1" applyFont="1" applyFill="1"/>
    <xf numFmtId="165" fontId="9" fillId="2" borderId="0" xfId="0" applyNumberFormat="1" applyFont="1" applyFill="1" applyAlignment="1">
      <alignment horizontal="left"/>
    </xf>
    <xf numFmtId="165" fontId="9" fillId="2" borderId="2" xfId="0" applyNumberFormat="1" applyFont="1" applyFill="1" applyBorder="1" applyAlignment="1">
      <alignment horizontal="left"/>
    </xf>
    <xf numFmtId="165" fontId="9" fillId="2" borderId="0" xfId="1" applyNumberFormat="1" applyFont="1" applyFill="1" applyBorder="1" applyAlignment="1">
      <alignment horizontal="left" vertical="top"/>
    </xf>
    <xf numFmtId="165" fontId="3" fillId="2" borderId="0" xfId="1" applyNumberFormat="1" applyFont="1" applyFill="1"/>
    <xf numFmtId="165" fontId="8" fillId="2" borderId="0" xfId="3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5" fontId="9" fillId="2" borderId="3" xfId="1" applyNumberFormat="1" applyFont="1" applyFill="1" applyBorder="1" applyAlignment="1">
      <alignment horizontal="left"/>
    </xf>
    <xf numFmtId="165" fontId="9" fillId="2" borderId="2" xfId="1" applyNumberFormat="1" applyFont="1" applyFill="1" applyBorder="1" applyAlignment="1">
      <alignment horizontal="left"/>
    </xf>
    <xf numFmtId="165" fontId="9" fillId="2" borderId="3" xfId="1" applyNumberFormat="1" applyFont="1" applyFill="1" applyBorder="1"/>
    <xf numFmtId="165" fontId="9" fillId="2" borderId="1" xfId="1" applyNumberFormat="1" applyFont="1" applyFill="1" applyBorder="1"/>
    <xf numFmtId="165" fontId="10" fillId="2" borderId="0" xfId="1" applyNumberFormat="1" applyFont="1" applyFill="1"/>
    <xf numFmtId="165" fontId="9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9" fillId="2" borderId="0" xfId="0" applyFont="1" applyFill="1"/>
    <xf numFmtId="0" fontId="9" fillId="2" borderId="3" xfId="0" applyFont="1" applyFill="1" applyBorder="1" applyAlignment="1">
      <alignment horizontal="center" vertical="center"/>
    </xf>
    <xf numFmtId="167" fontId="3" fillId="2" borderId="0" xfId="0" applyNumberFormat="1" applyFont="1" applyFill="1"/>
    <xf numFmtId="167" fontId="3" fillId="2" borderId="0" xfId="1" applyNumberFormat="1" applyFont="1" applyFill="1"/>
    <xf numFmtId="0" fontId="9" fillId="2" borderId="2" xfId="0" applyFont="1" applyFill="1" applyBorder="1"/>
    <xf numFmtId="167" fontId="9" fillId="2" borderId="2" xfId="0" applyNumberFormat="1" applyFont="1" applyFill="1" applyBorder="1"/>
    <xf numFmtId="167" fontId="9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9" fillId="2" borderId="0" xfId="1" applyNumberFormat="1" applyFont="1" applyFill="1"/>
    <xf numFmtId="165" fontId="6" fillId="2" borderId="0" xfId="0" applyNumberFormat="1" applyFont="1" applyFill="1"/>
    <xf numFmtId="0" fontId="3" fillId="3" borderId="7" xfId="6" applyFont="1" applyFill="1" applyBorder="1" applyAlignment="1">
      <alignment vertical="top" wrapText="1" indent="2"/>
    </xf>
    <xf numFmtId="167" fontId="3" fillId="3" borderId="7" xfId="6" applyNumberFormat="1" applyFont="1" applyFill="1" applyBorder="1" applyAlignment="1">
      <alignment horizontal="right" vertical="top" wrapText="1"/>
    </xf>
    <xf numFmtId="0" fontId="3" fillId="3" borderId="7" xfId="6" applyFont="1" applyFill="1" applyBorder="1" applyAlignment="1">
      <alignment vertical="top" wrapText="1" indent="4"/>
    </xf>
    <xf numFmtId="0" fontId="3" fillId="3" borderId="0" xfId="0" applyFont="1" applyFill="1"/>
    <xf numFmtId="0" fontId="9" fillId="2" borderId="0" xfId="6" applyFont="1" applyFill="1"/>
    <xf numFmtId="0" fontId="3" fillId="2" borderId="4" xfId="6" applyFont="1" applyFill="1" applyBorder="1" applyAlignment="1">
      <alignment vertical="top"/>
    </xf>
    <xf numFmtId="167" fontId="3" fillId="2" borderId="5" xfId="6" applyNumberFormat="1" applyFont="1" applyFill="1" applyBorder="1" applyAlignment="1">
      <alignment vertical="top"/>
    </xf>
    <xf numFmtId="0" fontId="3" fillId="2" borderId="6" xfId="6" applyFont="1" applyFill="1" applyBorder="1" applyAlignment="1">
      <alignment vertical="top" wrapText="1"/>
    </xf>
    <xf numFmtId="167" fontId="3" fillId="2" borderId="5" xfId="6" applyNumberFormat="1" applyFont="1" applyFill="1" applyBorder="1" applyAlignment="1">
      <alignment vertical="top" wrapText="1"/>
    </xf>
    <xf numFmtId="0" fontId="3" fillId="4" borderId="0" xfId="0" applyFont="1" applyFill="1"/>
    <xf numFmtId="0" fontId="3" fillId="2" borderId="0" xfId="6" applyFont="1" applyFill="1"/>
    <xf numFmtId="167" fontId="3" fillId="2" borderId="0" xfId="6" applyNumberFormat="1" applyFont="1" applyFill="1"/>
    <xf numFmtId="0" fontId="9" fillId="3" borderId="7" xfId="6" applyFont="1" applyFill="1" applyBorder="1" applyAlignment="1">
      <alignment vertical="top" wrapText="1"/>
    </xf>
    <xf numFmtId="167" fontId="9" fillId="3" borderId="7" xfId="6" applyNumberFormat="1" applyFont="1" applyFill="1" applyBorder="1" applyAlignment="1">
      <alignment horizontal="right" vertical="top" wrapText="1"/>
    </xf>
    <xf numFmtId="167" fontId="3" fillId="3" borderId="0" xfId="0" applyNumberFormat="1" applyFont="1" applyFill="1"/>
    <xf numFmtId="165" fontId="3" fillId="3" borderId="0" xfId="0" applyNumberFormat="1" applyFont="1" applyFill="1"/>
    <xf numFmtId="0" fontId="13" fillId="0" borderId="0" xfId="0" applyFont="1"/>
    <xf numFmtId="167" fontId="13" fillId="0" borderId="0" xfId="0" applyNumberFormat="1" applyFont="1"/>
    <xf numFmtId="0" fontId="14" fillId="0" borderId="0" xfId="7" applyFont="1"/>
    <xf numFmtId="0" fontId="15" fillId="5" borderId="0" xfId="7" applyFont="1" applyFill="1" applyAlignment="1">
      <alignment horizontal="left" vertical="center"/>
    </xf>
    <xf numFmtId="0" fontId="15" fillId="5" borderId="0" xfId="7" applyFont="1" applyFill="1" applyAlignment="1">
      <alignment horizontal="center" vertical="center"/>
    </xf>
    <xf numFmtId="167" fontId="15" fillId="5" borderId="0" xfId="7" applyNumberFormat="1" applyFont="1" applyFill="1" applyAlignment="1">
      <alignment horizontal="center" vertical="center"/>
    </xf>
    <xf numFmtId="0" fontId="13" fillId="0" borderId="0" xfId="7" applyFont="1" applyAlignment="1">
      <alignment horizontal="left" vertical="top" indent="2"/>
    </xf>
    <xf numFmtId="0" fontId="13" fillId="0" borderId="0" xfId="7" applyFont="1" applyAlignment="1">
      <alignment horizontal="left" vertical="top"/>
    </xf>
    <xf numFmtId="167" fontId="13" fillId="0" borderId="0" xfId="7" applyNumberFormat="1" applyFont="1" applyAlignment="1">
      <alignment horizontal="right" vertical="top" wrapText="1"/>
    </xf>
    <xf numFmtId="0" fontId="13" fillId="0" borderId="0" xfId="0" applyFont="1" applyAlignment="1">
      <alignment horizontal="left"/>
    </xf>
    <xf numFmtId="0" fontId="14" fillId="0" borderId="0" xfId="7" applyFont="1" applyAlignment="1">
      <alignment horizontal="left"/>
    </xf>
    <xf numFmtId="0" fontId="14" fillId="0" borderId="3" xfId="0" applyFont="1" applyBorder="1" applyAlignment="1">
      <alignment horizontal="center" vertical="center"/>
    </xf>
    <xf numFmtId="167" fontId="14" fillId="0" borderId="3" xfId="0" applyNumberFormat="1" applyFont="1" applyBorder="1" applyAlignment="1">
      <alignment horizontal="center" vertical="center"/>
    </xf>
    <xf numFmtId="0" fontId="14" fillId="0" borderId="0" xfId="8" applyFont="1"/>
    <xf numFmtId="0" fontId="15" fillId="5" borderId="0" xfId="8" applyFont="1" applyFill="1" applyAlignment="1">
      <alignment horizontal="left" vertical="center"/>
    </xf>
    <xf numFmtId="0" fontId="15" fillId="5" borderId="0" xfId="8" applyFont="1" applyFill="1" applyAlignment="1">
      <alignment horizontal="center" vertical="center"/>
    </xf>
    <xf numFmtId="167" fontId="15" fillId="5" borderId="0" xfId="8" applyNumberFormat="1" applyFont="1" applyFill="1" applyAlignment="1">
      <alignment horizontal="center" vertical="center"/>
    </xf>
    <xf numFmtId="0" fontId="13" fillId="0" borderId="0" xfId="8" applyFont="1" applyAlignment="1">
      <alignment horizontal="left" vertical="top" indent="2"/>
    </xf>
    <xf numFmtId="0" fontId="13" fillId="0" borderId="0" xfId="8" applyFont="1" applyAlignment="1">
      <alignment horizontal="left" vertical="top"/>
    </xf>
    <xf numFmtId="167" fontId="13" fillId="0" borderId="0" xfId="8" applyNumberFormat="1" applyFont="1" applyAlignment="1">
      <alignment horizontal="right" vertical="top" wrapText="1"/>
    </xf>
    <xf numFmtId="0" fontId="7" fillId="0" borderId="0" xfId="7" applyFont="1"/>
    <xf numFmtId="0" fontId="16" fillId="0" borderId="0" xfId="7" applyFont="1"/>
    <xf numFmtId="0" fontId="9" fillId="0" borderId="7" xfId="6" applyFont="1" applyBorder="1" applyAlignment="1">
      <alignment vertical="top" wrapText="1"/>
    </xf>
    <xf numFmtId="0" fontId="3" fillId="0" borderId="7" xfId="6" applyFont="1" applyBorder="1" applyAlignment="1">
      <alignment vertical="top" wrapText="1" indent="2"/>
    </xf>
    <xf numFmtId="0" fontId="3" fillId="0" borderId="7" xfId="6" applyFont="1" applyBorder="1" applyAlignment="1">
      <alignment vertical="top" wrapText="1" indent="4"/>
    </xf>
    <xf numFmtId="0" fontId="3" fillId="6" borderId="5" xfId="6" applyFont="1" applyFill="1" applyBorder="1" applyAlignment="1">
      <alignment vertical="top"/>
    </xf>
    <xf numFmtId="167" fontId="9" fillId="0" borderId="7" xfId="6" applyNumberFormat="1" applyFont="1" applyBorder="1" applyAlignment="1">
      <alignment horizontal="right" vertical="top" wrapText="1"/>
    </xf>
    <xf numFmtId="167" fontId="3" fillId="0" borderId="7" xfId="6" applyNumberFormat="1" applyFont="1" applyBorder="1" applyAlignment="1">
      <alignment horizontal="right" vertical="top" wrapText="1"/>
    </xf>
    <xf numFmtId="167" fontId="3" fillId="6" borderId="5" xfId="6" applyNumberFormat="1" applyFont="1" applyFill="1" applyBorder="1" applyAlignment="1">
      <alignment horizontal="right" vertical="top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/>
    <xf numFmtId="0" fontId="21" fillId="6" borderId="5" xfId="10" applyFont="1" applyFill="1" applyBorder="1" applyAlignment="1">
      <alignment vertical="top"/>
    </xf>
    <xf numFmtId="0" fontId="21" fillId="6" borderId="12" xfId="10" applyFont="1" applyFill="1" applyBorder="1" applyAlignment="1">
      <alignment vertical="top"/>
    </xf>
    <xf numFmtId="0" fontId="20" fillId="0" borderId="7" xfId="10" applyFont="1" applyBorder="1" applyAlignment="1">
      <alignment vertical="top"/>
    </xf>
    <xf numFmtId="0" fontId="20" fillId="0" borderId="7" xfId="10" applyFont="1" applyBorder="1" applyAlignment="1">
      <alignment vertical="top" wrapText="1"/>
    </xf>
    <xf numFmtId="0" fontId="20" fillId="0" borderId="7" xfId="10" applyFont="1" applyBorder="1" applyAlignment="1">
      <alignment horizontal="left" vertical="top"/>
    </xf>
    <xf numFmtId="0" fontId="21" fillId="6" borderId="8" xfId="10" applyFont="1" applyFill="1" applyBorder="1" applyAlignment="1">
      <alignment vertical="top"/>
    </xf>
    <xf numFmtId="0" fontId="21" fillId="6" borderId="4" xfId="10" applyFont="1" applyFill="1" applyBorder="1" applyAlignment="1">
      <alignment vertical="top"/>
    </xf>
    <xf numFmtId="0" fontId="21" fillId="6" borderId="9" xfId="10" applyFont="1" applyFill="1" applyBorder="1" applyAlignment="1">
      <alignment vertical="top"/>
    </xf>
    <xf numFmtId="0" fontId="21" fillId="6" borderId="10" xfId="10" applyFont="1" applyFill="1" applyBorder="1" applyAlignment="1">
      <alignment vertical="top"/>
    </xf>
    <xf numFmtId="0" fontId="21" fillId="6" borderId="6" xfId="10" applyFont="1" applyFill="1" applyBorder="1" applyAlignment="1">
      <alignment vertical="top"/>
    </xf>
    <xf numFmtId="0" fontId="21" fillId="6" borderId="11" xfId="10" applyFont="1" applyFill="1" applyBorder="1" applyAlignment="1">
      <alignment vertical="top"/>
    </xf>
    <xf numFmtId="0" fontId="7" fillId="0" borderId="0" xfId="10" applyFont="1"/>
    <xf numFmtId="0" fontId="3" fillId="0" borderId="0" xfId="0" applyFont="1"/>
    <xf numFmtId="0" fontId="19" fillId="5" borderId="0" xfId="10" applyFont="1" applyFill="1" applyAlignment="1">
      <alignment horizontal="left" vertical="center"/>
    </xf>
    <xf numFmtId="0" fontId="19" fillId="5" borderId="0" xfId="10" applyFont="1" applyFill="1" applyAlignment="1">
      <alignment horizontal="center" vertical="center"/>
    </xf>
    <xf numFmtId="167" fontId="19" fillId="5" borderId="0" xfId="10" applyNumberFormat="1" applyFont="1" applyFill="1" applyAlignment="1">
      <alignment horizontal="center" vertical="center"/>
    </xf>
    <xf numFmtId="167" fontId="3" fillId="0" borderId="0" xfId="0" applyNumberFormat="1" applyFont="1"/>
    <xf numFmtId="0" fontId="17" fillId="0" borderId="0" xfId="10" applyFont="1" applyAlignment="1">
      <alignment vertical="top" indent="2"/>
    </xf>
    <xf numFmtId="0" fontId="17" fillId="0" borderId="0" xfId="10" applyFont="1" applyAlignment="1">
      <alignment vertical="top"/>
    </xf>
    <xf numFmtId="167" fontId="17" fillId="0" borderId="0" xfId="10" applyNumberFormat="1" applyFont="1" applyAlignment="1">
      <alignment horizontal="right" vertical="top" wrapText="1"/>
    </xf>
    <xf numFmtId="0" fontId="19" fillId="5" borderId="0" xfId="0" applyFont="1" applyFill="1" applyAlignment="1">
      <alignment horizontal="center" vertical="center"/>
    </xf>
    <xf numFmtId="167" fontId="19" fillId="5" borderId="0" xfId="0" applyNumberFormat="1" applyFont="1" applyFill="1" applyAlignment="1">
      <alignment horizontal="center" vertical="center"/>
    </xf>
    <xf numFmtId="0" fontId="17" fillId="3" borderId="0" xfId="10" applyFont="1" applyFill="1" applyAlignment="1">
      <alignment vertical="top" indent="2"/>
    </xf>
    <xf numFmtId="0" fontId="17" fillId="3" borderId="0" xfId="10" applyFont="1" applyFill="1" applyAlignment="1">
      <alignment vertical="top"/>
    </xf>
    <xf numFmtId="167" fontId="17" fillId="3" borderId="0" xfId="10" applyNumberFormat="1" applyFont="1" applyFill="1" applyAlignment="1">
      <alignment horizontal="right" vertical="top" wrapText="1"/>
    </xf>
    <xf numFmtId="4" fontId="20" fillId="0" borderId="13" xfId="10" applyNumberFormat="1" applyFont="1" applyBorder="1" applyAlignment="1">
      <alignment vertical="top" wrapText="1"/>
    </xf>
    <xf numFmtId="165" fontId="2" fillId="2" borderId="0" xfId="0" applyNumberFormat="1" applyFont="1" applyFill="1"/>
    <xf numFmtId="0" fontId="2" fillId="2" borderId="0" xfId="0" applyFont="1" applyFill="1"/>
    <xf numFmtId="167" fontId="2" fillId="2" borderId="0" xfId="0" applyNumberFormat="1" applyFont="1" applyFill="1"/>
    <xf numFmtId="165" fontId="3" fillId="2" borderId="0" xfId="1" applyNumberFormat="1" applyFont="1" applyFill="1" applyAlignment="1">
      <alignment horizontal="right"/>
    </xf>
    <xf numFmtId="165" fontId="2" fillId="2" borderId="0" xfId="2" applyNumberFormat="1" applyFont="1" applyFill="1" applyAlignment="1">
      <alignment horizontal="center" vertical="top"/>
    </xf>
    <xf numFmtId="165" fontId="5" fillId="2" borderId="0" xfId="3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/>
    </xf>
    <xf numFmtId="49" fontId="3" fillId="2" borderId="0" xfId="1" applyNumberFormat="1" applyFont="1" applyFill="1" applyAlignment="1">
      <alignment horizontal="center"/>
    </xf>
    <xf numFmtId="49" fontId="9" fillId="2" borderId="3" xfId="1" applyNumberFormat="1" applyFont="1" applyFill="1" applyBorder="1" applyAlignment="1">
      <alignment horizontal="center"/>
    </xf>
    <xf numFmtId="49" fontId="9" fillId="2" borderId="2" xfId="1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49" fontId="9" fillId="2" borderId="0" xfId="1" applyNumberFormat="1" applyFont="1" applyFill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" fontId="3" fillId="2" borderId="0" xfId="1" applyNumberFormat="1" applyFont="1" applyFill="1"/>
    <xf numFmtId="165" fontId="8" fillId="2" borderId="14" xfId="3" applyNumberFormat="1" applyFont="1" applyFill="1" applyBorder="1" applyAlignment="1">
      <alignment vertical="center"/>
    </xf>
    <xf numFmtId="49" fontId="8" fillId="2" borderId="14" xfId="3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/>
    <xf numFmtId="49" fontId="9" fillId="2" borderId="14" xfId="0" applyNumberFormat="1" applyFont="1" applyFill="1" applyBorder="1" applyAlignment="1">
      <alignment horizontal="center" vertical="center"/>
    </xf>
    <xf numFmtId="165" fontId="9" fillId="2" borderId="14" xfId="1" applyNumberFormat="1" applyFont="1" applyFill="1" applyBorder="1" applyAlignment="1">
      <alignment horizontal="center" vertical="center" wrapText="1"/>
    </xf>
    <xf numFmtId="165" fontId="8" fillId="2" borderId="14" xfId="1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/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/>
    <xf numFmtId="165" fontId="3" fillId="2" borderId="15" xfId="0" applyNumberFormat="1" applyFont="1" applyFill="1" applyBorder="1" applyAlignment="1">
      <alignment horizontal="center"/>
    </xf>
    <xf numFmtId="4" fontId="3" fillId="2" borderId="15" xfId="1" applyNumberFormat="1" applyFont="1" applyFill="1" applyBorder="1"/>
    <xf numFmtId="4" fontId="3" fillId="2" borderId="15" xfId="0" applyNumberFormat="1" applyFont="1" applyFill="1" applyBorder="1"/>
    <xf numFmtId="165" fontId="3" fillId="2" borderId="15" xfId="1" applyNumberFormat="1" applyFont="1" applyFill="1" applyBorder="1"/>
    <xf numFmtId="165" fontId="7" fillId="2" borderId="0" xfId="2" applyNumberFormat="1" applyFont="1" applyFill="1" applyAlignment="1">
      <alignment vertical="top"/>
    </xf>
    <xf numFmtId="165" fontId="22" fillId="2" borderId="14" xfId="1" applyNumberFormat="1" applyFont="1" applyFill="1" applyBorder="1" applyAlignment="1">
      <alignment horizontal="center" vertical="center"/>
    </xf>
    <xf numFmtId="166" fontId="7" fillId="2" borderId="0" xfId="3" applyNumberFormat="1" applyFont="1" applyFill="1" applyAlignment="1">
      <alignment vertical="center"/>
    </xf>
    <xf numFmtId="0" fontId="3" fillId="2" borderId="0" xfId="0" applyFont="1" applyFill="1" applyAlignment="1">
      <alignment vertical="top" wrapText="1"/>
    </xf>
    <xf numFmtId="166" fontId="7" fillId="2" borderId="0" xfId="3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/>
    </xf>
    <xf numFmtId="165" fontId="22" fillId="2" borderId="0" xfId="3" applyNumberFormat="1" applyFont="1" applyFill="1" applyAlignment="1">
      <alignment horizontal="center" vertical="center"/>
    </xf>
  </cellXfs>
  <cellStyles count="11">
    <cellStyle name="Normal 3 4" xfId="3" xr:uid="{00000000-0005-0000-0000-000000000000}"/>
    <cellStyle name="Обычный" xfId="0" builtinId="0"/>
    <cellStyle name="Обычный 10" xfId="9" xr:uid="{00000000-0005-0000-0000-000002000000}"/>
    <cellStyle name="Обычный 2" xfId="2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_CS" xfId="7" xr:uid="{00000000-0005-0000-0000-000007000000}"/>
    <cellStyle name="Обычный_CS2" xfId="8" xr:uid="{00000000-0005-0000-0000-000008000000}"/>
    <cellStyle name="Обычный_CS3" xfId="10" xr:uid="{00000000-0005-0000-0000-000009000000}"/>
    <cellStyle name="Обычный_ОСВ" xfId="6" xr:uid="{00000000-0005-0000-0000-00000A000000}"/>
    <cellStyle name="Финансовый" xfId="1" builtinId="3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2:H60"/>
  <sheetViews>
    <sheetView zoomScale="70" zoomScaleNormal="70" workbookViewId="0">
      <selection activeCell="G55" sqref="G55"/>
    </sheetView>
  </sheetViews>
  <sheetFormatPr defaultColWidth="8.7109375" defaultRowHeight="12.75" outlineLevelCol="1" x14ac:dyDescent="0.2"/>
  <cols>
    <col min="1" max="1" width="63.140625" style="1" customWidth="1"/>
    <col min="2" max="2" width="3.140625" style="1" customWidth="1"/>
    <col min="3" max="3" width="12" style="119" customWidth="1"/>
    <col min="4" max="4" width="4.5703125" style="1" customWidth="1" outlineLevel="1"/>
    <col min="5" max="5" width="13.28515625" style="13" customWidth="1"/>
    <col min="6" max="6" width="3" style="1" customWidth="1" outlineLevel="1"/>
    <col min="7" max="7" width="15.5703125" style="13" customWidth="1"/>
    <col min="8" max="8" width="3" style="1" customWidth="1"/>
    <col min="9" max="9" width="24.42578125" style="1" bestFit="1" customWidth="1"/>
    <col min="10" max="16384" width="8.7109375" style="1"/>
  </cols>
  <sheetData>
    <row r="2" spans="1:8" x14ac:dyDescent="0.2">
      <c r="A2" s="142" t="s">
        <v>389</v>
      </c>
      <c r="B2" s="7"/>
      <c r="C2" s="117"/>
      <c r="E2" s="2"/>
      <c r="G2" s="2"/>
    </row>
    <row r="3" spans="1:8" x14ac:dyDescent="0.2">
      <c r="A3" s="8"/>
      <c r="B3" s="8"/>
      <c r="C3" s="118"/>
      <c r="D3" s="2"/>
      <c r="E3" s="2"/>
      <c r="F3" s="2"/>
      <c r="G3" s="2"/>
      <c r="H3" s="2"/>
    </row>
    <row r="4" spans="1:8" x14ac:dyDescent="0.2">
      <c r="A4" s="146" t="s">
        <v>75</v>
      </c>
      <c r="B4" s="146"/>
      <c r="C4" s="146"/>
      <c r="D4" s="146"/>
      <c r="E4" s="146"/>
      <c r="F4" s="146"/>
      <c r="G4" s="146"/>
      <c r="H4" s="2"/>
    </row>
    <row r="5" spans="1:8" x14ac:dyDescent="0.2">
      <c r="A5" s="146" t="s">
        <v>395</v>
      </c>
      <c r="B5" s="146"/>
      <c r="C5" s="146"/>
      <c r="D5" s="146"/>
      <c r="E5" s="146"/>
      <c r="F5" s="146"/>
      <c r="G5" s="146"/>
      <c r="H5" s="2"/>
    </row>
    <row r="6" spans="1:8" ht="13.5" thickBot="1" x14ac:dyDescent="0.25">
      <c r="A6" s="129"/>
      <c r="C6" s="136"/>
      <c r="E6" s="143"/>
      <c r="F6" s="143"/>
      <c r="G6" s="143" t="s">
        <v>390</v>
      </c>
    </row>
    <row r="7" spans="1:8" ht="55.9" customHeight="1" thickBot="1" x14ac:dyDescent="0.25">
      <c r="A7" s="127"/>
      <c r="B7" s="14"/>
      <c r="C7" s="131" t="s">
        <v>375</v>
      </c>
      <c r="E7" s="131" t="s">
        <v>370</v>
      </c>
      <c r="G7" s="131" t="s">
        <v>368</v>
      </c>
    </row>
    <row r="8" spans="1:8" x14ac:dyDescent="0.2">
      <c r="A8" s="9" t="s">
        <v>0</v>
      </c>
      <c r="B8" s="9"/>
      <c r="C8" s="120"/>
    </row>
    <row r="9" spans="1:8" x14ac:dyDescent="0.2">
      <c r="A9" s="10" t="s">
        <v>116</v>
      </c>
      <c r="B9" s="10"/>
      <c r="C9" s="120"/>
    </row>
    <row r="10" spans="1:8" x14ac:dyDescent="0.2">
      <c r="A10" s="1" t="s">
        <v>1</v>
      </c>
      <c r="C10" s="120">
        <v>5</v>
      </c>
      <c r="E10" s="13">
        <v>21850492</v>
      </c>
      <c r="G10" s="13">
        <v>22238484</v>
      </c>
    </row>
    <row r="11" spans="1:8" x14ac:dyDescent="0.2">
      <c r="A11" s="1" t="s">
        <v>72</v>
      </c>
      <c r="C11" s="120">
        <v>6</v>
      </c>
      <c r="E11" s="13">
        <v>1102218</v>
      </c>
      <c r="G11" s="13">
        <v>1106432</v>
      </c>
    </row>
    <row r="12" spans="1:8" x14ac:dyDescent="0.2">
      <c r="A12" s="1" t="s">
        <v>217</v>
      </c>
      <c r="C12" s="120"/>
      <c r="D12" s="6"/>
      <c r="E12" s="13">
        <v>1237861</v>
      </c>
      <c r="F12" s="6"/>
      <c r="G12" s="13">
        <v>1100969</v>
      </c>
      <c r="H12" s="6"/>
    </row>
    <row r="13" spans="1:8" x14ac:dyDescent="0.2">
      <c r="A13" s="1" t="s">
        <v>362</v>
      </c>
      <c r="C13" s="120"/>
      <c r="D13" s="6"/>
      <c r="E13" s="13">
        <v>172</v>
      </c>
      <c r="F13" s="6"/>
      <c r="G13" s="13">
        <v>6952</v>
      </c>
      <c r="H13" s="6"/>
    </row>
    <row r="14" spans="1:8" x14ac:dyDescent="0.2">
      <c r="A14" s="1" t="s">
        <v>83</v>
      </c>
      <c r="C14" s="120"/>
      <c r="D14" s="6"/>
      <c r="E14" s="13">
        <v>9257</v>
      </c>
      <c r="F14" s="6"/>
      <c r="G14" s="13">
        <v>10105</v>
      </c>
      <c r="H14" s="6"/>
    </row>
    <row r="15" spans="1:8" x14ac:dyDescent="0.2">
      <c r="A15" s="1" t="s">
        <v>76</v>
      </c>
      <c r="C15" s="120">
        <v>7</v>
      </c>
      <c r="D15" s="6"/>
      <c r="E15" s="13">
        <v>256644</v>
      </c>
      <c r="F15" s="6"/>
      <c r="G15" s="13">
        <v>256644</v>
      </c>
      <c r="H15" s="6"/>
    </row>
    <row r="16" spans="1:8" ht="13.5" thickBot="1" x14ac:dyDescent="0.25">
      <c r="A16" s="3"/>
      <c r="B16" s="10"/>
      <c r="C16" s="121"/>
      <c r="D16" s="6"/>
      <c r="E16" s="20">
        <v>24456644</v>
      </c>
      <c r="F16" s="6"/>
      <c r="G16" s="20">
        <v>24719586</v>
      </c>
      <c r="H16" s="6"/>
    </row>
    <row r="17" spans="1:8" x14ac:dyDescent="0.2">
      <c r="C17" s="120"/>
    </row>
    <row r="18" spans="1:8" x14ac:dyDescent="0.2">
      <c r="A18" s="10" t="s">
        <v>117</v>
      </c>
      <c r="B18" s="10"/>
      <c r="C18" s="120"/>
    </row>
    <row r="19" spans="1:8" x14ac:dyDescent="0.2">
      <c r="A19" s="1" t="s">
        <v>111</v>
      </c>
      <c r="C19" s="120">
        <v>8</v>
      </c>
      <c r="D19" s="6"/>
      <c r="E19" s="13">
        <v>101136</v>
      </c>
      <c r="F19" s="6"/>
      <c r="G19" s="13">
        <v>31635</v>
      </c>
      <c r="H19" s="6"/>
    </row>
    <row r="20" spans="1:8" x14ac:dyDescent="0.2">
      <c r="A20" s="1" t="s">
        <v>112</v>
      </c>
      <c r="C20" s="120">
        <v>9</v>
      </c>
      <c r="D20" s="6"/>
      <c r="E20" s="13">
        <v>882446</v>
      </c>
      <c r="F20" s="6"/>
      <c r="G20" s="13">
        <v>222221</v>
      </c>
      <c r="H20" s="6"/>
    </row>
    <row r="21" spans="1:8" x14ac:dyDescent="0.2">
      <c r="A21" s="1" t="s">
        <v>110</v>
      </c>
      <c r="C21" s="120"/>
      <c r="D21" s="6"/>
      <c r="E21" s="13">
        <v>170972</v>
      </c>
      <c r="F21" s="6"/>
      <c r="G21" s="13">
        <v>555987</v>
      </c>
      <c r="H21" s="6"/>
    </row>
    <row r="22" spans="1:8" x14ac:dyDescent="0.2">
      <c r="A22" s="1" t="s">
        <v>113</v>
      </c>
      <c r="C22" s="120">
        <v>10</v>
      </c>
      <c r="D22" s="6"/>
      <c r="E22" s="13">
        <v>391702</v>
      </c>
      <c r="F22" s="6"/>
      <c r="G22" s="13">
        <v>61914</v>
      </c>
      <c r="H22" s="6"/>
    </row>
    <row r="23" spans="1:8" x14ac:dyDescent="0.2">
      <c r="A23" s="1" t="s">
        <v>84</v>
      </c>
      <c r="C23" s="120">
        <v>11</v>
      </c>
      <c r="D23" s="6"/>
      <c r="E23" s="13">
        <v>276942</v>
      </c>
      <c r="F23" s="6"/>
      <c r="G23" s="13">
        <v>205587</v>
      </c>
      <c r="H23" s="6"/>
    </row>
    <row r="24" spans="1:8" x14ac:dyDescent="0.2">
      <c r="A24" s="1" t="s">
        <v>114</v>
      </c>
      <c r="C24" s="120">
        <v>12</v>
      </c>
      <c r="D24" s="6"/>
      <c r="E24" s="13">
        <v>37280</v>
      </c>
      <c r="F24" s="6"/>
      <c r="G24" s="13">
        <v>7675</v>
      </c>
      <c r="H24" s="6"/>
    </row>
    <row r="25" spans="1:8" x14ac:dyDescent="0.2">
      <c r="A25" s="11"/>
      <c r="B25" s="10"/>
      <c r="C25" s="122"/>
      <c r="D25" s="6"/>
      <c r="E25" s="21">
        <v>1860478</v>
      </c>
      <c r="F25" s="6"/>
      <c r="G25" s="21">
        <v>1085019</v>
      </c>
      <c r="H25" s="6"/>
    </row>
    <row r="26" spans="1:8" ht="13.5" thickBot="1" x14ac:dyDescent="0.25">
      <c r="A26" s="4" t="s">
        <v>2</v>
      </c>
      <c r="B26" s="9"/>
      <c r="C26" s="121"/>
      <c r="D26" s="6"/>
      <c r="E26" s="22">
        <v>26317122</v>
      </c>
      <c r="F26" s="6"/>
      <c r="G26" s="22">
        <v>25804605</v>
      </c>
      <c r="H26" s="6"/>
    </row>
    <row r="27" spans="1:8" x14ac:dyDescent="0.2">
      <c r="C27" s="120"/>
    </row>
    <row r="28" spans="1:8" x14ac:dyDescent="0.2">
      <c r="A28" s="12" t="s">
        <v>3</v>
      </c>
      <c r="B28" s="12"/>
      <c r="C28" s="120"/>
    </row>
    <row r="29" spans="1:8" x14ac:dyDescent="0.2">
      <c r="A29" s="9" t="s">
        <v>4</v>
      </c>
      <c r="B29" s="9"/>
      <c r="C29" s="120"/>
    </row>
    <row r="30" spans="1:8" x14ac:dyDescent="0.2">
      <c r="A30" s="1" t="s">
        <v>115</v>
      </c>
      <c r="C30" s="120">
        <v>13</v>
      </c>
      <c r="D30" s="6"/>
      <c r="E30" s="13">
        <v>13749100</v>
      </c>
      <c r="F30" s="6"/>
      <c r="G30" s="13">
        <v>13749100</v>
      </c>
      <c r="H30" s="6"/>
    </row>
    <row r="31" spans="1:8" x14ac:dyDescent="0.2">
      <c r="A31" s="1" t="s">
        <v>5</v>
      </c>
      <c r="C31" s="120"/>
      <c r="D31" s="6"/>
      <c r="E31" s="13">
        <v>7737134</v>
      </c>
      <c r="F31" s="6"/>
      <c r="G31" s="13">
        <v>7712866</v>
      </c>
      <c r="H31" s="6"/>
    </row>
    <row r="32" spans="1:8" ht="13.5" thickBot="1" x14ac:dyDescent="0.25">
      <c r="A32" s="4" t="s">
        <v>6</v>
      </c>
      <c r="B32" s="9"/>
      <c r="C32" s="123"/>
      <c r="D32" s="6"/>
      <c r="E32" s="4">
        <v>21486234</v>
      </c>
      <c r="F32" s="6"/>
      <c r="G32" s="4">
        <v>21461966</v>
      </c>
      <c r="H32" s="6"/>
    </row>
    <row r="33" spans="1:8" x14ac:dyDescent="0.2">
      <c r="C33" s="120"/>
    </row>
    <row r="34" spans="1:8" x14ac:dyDescent="0.2">
      <c r="A34" s="9" t="s">
        <v>118</v>
      </c>
      <c r="B34" s="9"/>
      <c r="C34" s="120"/>
    </row>
    <row r="35" spans="1:8" x14ac:dyDescent="0.2">
      <c r="A35" s="1" t="s">
        <v>119</v>
      </c>
      <c r="C35" s="120">
        <v>0</v>
      </c>
      <c r="D35" s="6"/>
      <c r="E35" s="13">
        <v>0</v>
      </c>
      <c r="F35" s="6"/>
      <c r="G35" s="13">
        <v>0</v>
      </c>
      <c r="H35" s="6"/>
    </row>
    <row r="36" spans="1:8" x14ac:dyDescent="0.2">
      <c r="A36" s="1" t="s">
        <v>120</v>
      </c>
      <c r="C36" s="120">
        <v>14</v>
      </c>
      <c r="D36" s="6"/>
      <c r="E36" s="13">
        <v>3601309</v>
      </c>
      <c r="F36" s="6"/>
      <c r="G36" s="13">
        <v>3045858</v>
      </c>
      <c r="H36" s="6"/>
    </row>
    <row r="37" spans="1:8" x14ac:dyDescent="0.2">
      <c r="A37" s="1" t="s">
        <v>121</v>
      </c>
      <c r="C37" s="120">
        <v>24</v>
      </c>
      <c r="D37" s="6"/>
      <c r="E37" s="13">
        <v>489476</v>
      </c>
      <c r="F37" s="6"/>
      <c r="G37" s="13">
        <v>346602</v>
      </c>
      <c r="H37" s="6"/>
    </row>
    <row r="38" spans="1:8" ht="13.5" thickBot="1" x14ac:dyDescent="0.25">
      <c r="A38" s="4"/>
      <c r="B38" s="9"/>
      <c r="C38" s="123"/>
      <c r="D38" s="6"/>
      <c r="E38" s="4">
        <v>4090785</v>
      </c>
      <c r="F38" s="6"/>
      <c r="G38" s="4">
        <v>3392460</v>
      </c>
      <c r="H38" s="6"/>
    </row>
    <row r="39" spans="1:8" x14ac:dyDescent="0.2">
      <c r="C39" s="120"/>
      <c r="D39" s="6"/>
      <c r="F39" s="6"/>
      <c r="H39" s="6"/>
    </row>
    <row r="40" spans="1:8" s="9" customFormat="1" x14ac:dyDescent="0.2">
      <c r="A40" s="9" t="s">
        <v>7</v>
      </c>
      <c r="C40" s="124"/>
      <c r="D40" s="38"/>
      <c r="E40" s="37"/>
      <c r="F40" s="38"/>
      <c r="G40" s="37"/>
      <c r="H40" s="38"/>
    </row>
    <row r="41" spans="1:8" x14ac:dyDescent="0.2">
      <c r="A41" s="1" t="s">
        <v>122</v>
      </c>
      <c r="C41" s="120">
        <v>0</v>
      </c>
      <c r="D41" s="6"/>
      <c r="E41" s="13">
        <v>0</v>
      </c>
      <c r="F41" s="6"/>
      <c r="G41" s="13">
        <v>0</v>
      </c>
      <c r="H41" s="6"/>
    </row>
    <row r="42" spans="1:8" x14ac:dyDescent="0.2">
      <c r="A42" s="1" t="s">
        <v>123</v>
      </c>
      <c r="C42" s="120">
        <v>15</v>
      </c>
      <c r="D42" s="6"/>
      <c r="E42" s="13">
        <v>38133</v>
      </c>
      <c r="F42" s="6"/>
      <c r="G42" s="13">
        <v>53384</v>
      </c>
      <c r="H42" s="6"/>
    </row>
    <row r="43" spans="1:8" x14ac:dyDescent="0.2">
      <c r="A43" s="1" t="s">
        <v>97</v>
      </c>
      <c r="C43" s="120">
        <v>16</v>
      </c>
      <c r="D43" s="6"/>
      <c r="E43" s="13">
        <v>103268</v>
      </c>
      <c r="F43" s="6"/>
      <c r="G43" s="13">
        <v>106114</v>
      </c>
      <c r="H43" s="6"/>
    </row>
    <row r="44" spans="1:8" x14ac:dyDescent="0.2">
      <c r="A44" s="1" t="s">
        <v>124</v>
      </c>
      <c r="C44" s="120">
        <v>17</v>
      </c>
      <c r="D44" s="6"/>
      <c r="E44" s="13">
        <v>248215</v>
      </c>
      <c r="F44" s="6"/>
      <c r="G44" s="13">
        <v>521692</v>
      </c>
      <c r="H44" s="6"/>
    </row>
    <row r="45" spans="1:8" x14ac:dyDescent="0.2">
      <c r="A45" s="1" t="s">
        <v>85</v>
      </c>
      <c r="C45" s="120"/>
      <c r="D45" s="6"/>
      <c r="E45" s="13">
        <v>31419</v>
      </c>
      <c r="F45" s="6"/>
      <c r="G45" s="13">
        <v>24803</v>
      </c>
      <c r="H45" s="6"/>
    </row>
    <row r="46" spans="1:8" x14ac:dyDescent="0.2">
      <c r="A46" s="1" t="s">
        <v>125</v>
      </c>
      <c r="C46" s="120">
        <v>18</v>
      </c>
      <c r="D46" s="6"/>
      <c r="E46" s="13">
        <v>319068</v>
      </c>
      <c r="F46" s="6"/>
      <c r="G46" s="13">
        <v>244186</v>
      </c>
      <c r="H46" s="6"/>
    </row>
    <row r="47" spans="1:8" x14ac:dyDescent="0.2">
      <c r="A47" s="5"/>
      <c r="B47" s="9"/>
      <c r="C47" s="125"/>
      <c r="D47" s="6"/>
      <c r="E47" s="23">
        <v>740103</v>
      </c>
      <c r="F47" s="6"/>
      <c r="G47" s="23">
        <v>950179</v>
      </c>
      <c r="H47" s="6"/>
    </row>
    <row r="48" spans="1:8" x14ac:dyDescent="0.2">
      <c r="A48" s="5" t="s">
        <v>126</v>
      </c>
      <c r="B48" s="9"/>
      <c r="C48" s="125"/>
      <c r="D48" s="6"/>
      <c r="E48" s="23">
        <v>4830888</v>
      </c>
      <c r="F48" s="6"/>
      <c r="G48" s="23">
        <v>4342639</v>
      </c>
      <c r="H48" s="6"/>
    </row>
    <row r="49" spans="1:8" ht="13.5" thickBot="1" x14ac:dyDescent="0.25">
      <c r="A49" s="4" t="s">
        <v>8</v>
      </c>
      <c r="B49" s="9"/>
      <c r="C49" s="121"/>
      <c r="D49" s="6"/>
      <c r="E49" s="22">
        <v>26317122</v>
      </c>
      <c r="F49" s="6"/>
      <c r="G49" s="22">
        <v>25804605</v>
      </c>
      <c r="H49" s="6"/>
    </row>
    <row r="50" spans="1:8" x14ac:dyDescent="0.2">
      <c r="E50" s="24"/>
      <c r="G50" s="24"/>
    </row>
    <row r="51" spans="1:8" x14ac:dyDescent="0.2">
      <c r="A51" s="137" t="s">
        <v>376</v>
      </c>
      <c r="B51" s="137"/>
      <c r="C51" s="138"/>
      <c r="D51" s="137"/>
      <c r="E51" s="139">
        <v>1482.57</v>
      </c>
      <c r="F51" s="139"/>
      <c r="G51" s="139">
        <v>1480.5</v>
      </c>
    </row>
    <row r="52" spans="1:8" x14ac:dyDescent="0.2">
      <c r="E52" s="30"/>
      <c r="G52" s="30"/>
    </row>
    <row r="54" spans="1:8" x14ac:dyDescent="0.2">
      <c r="A54" s="137"/>
    </row>
    <row r="55" spans="1:8" x14ac:dyDescent="0.2">
      <c r="A55" s="1" t="s">
        <v>391</v>
      </c>
    </row>
    <row r="56" spans="1:8" x14ac:dyDescent="0.2">
      <c r="A56" s="1" t="s">
        <v>392</v>
      </c>
    </row>
    <row r="58" spans="1:8" x14ac:dyDescent="0.2">
      <c r="A58" s="137"/>
    </row>
    <row r="59" spans="1:8" x14ac:dyDescent="0.2">
      <c r="A59" s="1" t="s">
        <v>393</v>
      </c>
    </row>
    <row r="60" spans="1:8" x14ac:dyDescent="0.2">
      <c r="A60" s="1" t="s">
        <v>394</v>
      </c>
    </row>
  </sheetData>
  <mergeCells count="2"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142"/>
  <sheetViews>
    <sheetView topLeftCell="A4" zoomScale="70" zoomScaleNormal="70" workbookViewId="0">
      <selection activeCell="K44" sqref="K44"/>
    </sheetView>
  </sheetViews>
  <sheetFormatPr defaultColWidth="8.85546875" defaultRowHeight="13.9" customHeight="1" x14ac:dyDescent="0.2"/>
  <cols>
    <col min="1" max="1" width="80.42578125" style="26" customWidth="1"/>
    <col min="2" max="2" width="17.5703125" style="29" bestFit="1" customWidth="1"/>
    <col min="3" max="3" width="18.28515625" style="29" bestFit="1" customWidth="1"/>
    <col min="4" max="5" width="18.7109375" style="29" bestFit="1" customWidth="1"/>
    <col min="6" max="6" width="17.5703125" style="29" bestFit="1" customWidth="1"/>
    <col min="7" max="7" width="18.28515625" style="29" bestFit="1" customWidth="1"/>
    <col min="8" max="8" width="3.28515625" style="26" customWidth="1"/>
    <col min="9" max="9" width="15.85546875" style="26" customWidth="1"/>
    <col min="10" max="10" width="17.7109375" style="26" customWidth="1"/>
    <col min="11" max="11" width="63.140625" style="26" bestFit="1" customWidth="1"/>
    <col min="12" max="16384" width="8.85546875" style="26"/>
  </cols>
  <sheetData>
    <row r="1" spans="1:11" ht="13.9" customHeight="1" x14ac:dyDescent="0.2">
      <c r="A1" s="43" t="s">
        <v>137</v>
      </c>
    </row>
    <row r="2" spans="1:11" ht="13.9" customHeight="1" x14ac:dyDescent="0.2">
      <c r="A2" s="43" t="s">
        <v>78</v>
      </c>
    </row>
    <row r="3" spans="1:11" ht="13.9" customHeight="1" x14ac:dyDescent="0.2">
      <c r="A3" s="44" t="s">
        <v>11</v>
      </c>
      <c r="B3" s="45" t="s">
        <v>12</v>
      </c>
      <c r="C3" s="45"/>
      <c r="D3" s="45" t="s">
        <v>13</v>
      </c>
      <c r="E3" s="45"/>
      <c r="F3" s="45" t="s">
        <v>14</v>
      </c>
      <c r="G3" s="45"/>
    </row>
    <row r="4" spans="1:11" ht="13.9" customHeight="1" thickBot="1" x14ac:dyDescent="0.25">
      <c r="A4" s="46"/>
      <c r="B4" s="47" t="s">
        <v>15</v>
      </c>
      <c r="C4" s="47" t="s">
        <v>16</v>
      </c>
      <c r="D4" s="47" t="s">
        <v>15</v>
      </c>
      <c r="E4" s="47" t="s">
        <v>16</v>
      </c>
      <c r="F4" s="47" t="s">
        <v>15</v>
      </c>
      <c r="G4" s="47" t="s">
        <v>16</v>
      </c>
      <c r="I4" s="28" t="s">
        <v>80</v>
      </c>
      <c r="J4" s="28" t="s">
        <v>73</v>
      </c>
      <c r="K4" s="28" t="s">
        <v>216</v>
      </c>
    </row>
    <row r="5" spans="1:11" ht="13.9" hidden="1" customHeight="1" x14ac:dyDescent="0.2">
      <c r="A5" s="77" t="s">
        <v>17</v>
      </c>
      <c r="B5" s="81">
        <v>17478958.420000002</v>
      </c>
      <c r="C5" s="81"/>
      <c r="D5" s="81">
        <v>39429175811.520004</v>
      </c>
      <c r="E5" s="81">
        <v>39438979403.869995</v>
      </c>
      <c r="F5" s="81">
        <v>7675366.0700000003</v>
      </c>
      <c r="G5" s="81"/>
      <c r="I5" s="29">
        <f>F5</f>
        <v>7675366.0700000003</v>
      </c>
      <c r="J5" s="29">
        <f>B5</f>
        <v>17478958.420000002</v>
      </c>
      <c r="K5" s="26" t="s">
        <v>114</v>
      </c>
    </row>
    <row r="6" spans="1:11" ht="13.9" hidden="1" customHeight="1" x14ac:dyDescent="0.2">
      <c r="A6" s="39" t="s">
        <v>138</v>
      </c>
      <c r="B6" s="40">
        <v>71858.17</v>
      </c>
      <c r="C6" s="40"/>
      <c r="D6" s="40">
        <v>165006.82999999999</v>
      </c>
      <c r="E6" s="40">
        <v>236865</v>
      </c>
      <c r="F6" s="40"/>
      <c r="G6" s="40"/>
      <c r="H6" s="42"/>
      <c r="I6" s="42"/>
      <c r="J6" s="48"/>
      <c r="K6" s="48"/>
    </row>
    <row r="7" spans="1:11" ht="13.9" hidden="1" customHeight="1" x14ac:dyDescent="0.2">
      <c r="A7" s="39" t="s">
        <v>18</v>
      </c>
      <c r="B7" s="40"/>
      <c r="C7" s="40"/>
      <c r="D7" s="40">
        <v>205882307.50999999</v>
      </c>
      <c r="E7" s="40">
        <v>205882307.50999999</v>
      </c>
      <c r="F7" s="40"/>
      <c r="G7" s="40"/>
      <c r="H7" s="42"/>
      <c r="I7" s="42"/>
      <c r="J7" s="48"/>
      <c r="K7" s="48"/>
    </row>
    <row r="8" spans="1:11" ht="13.9" hidden="1" customHeight="1" x14ac:dyDescent="0.2">
      <c r="A8" s="41" t="s">
        <v>139</v>
      </c>
      <c r="B8" s="40"/>
      <c r="C8" s="40"/>
      <c r="D8" s="40">
        <v>204016464.63999999</v>
      </c>
      <c r="E8" s="40">
        <v>204016464.63999999</v>
      </c>
      <c r="F8" s="40"/>
      <c r="G8" s="40"/>
      <c r="H8" s="42"/>
      <c r="I8" s="42"/>
      <c r="J8" s="48"/>
      <c r="K8" s="48"/>
    </row>
    <row r="9" spans="1:11" ht="13.9" hidden="1" customHeight="1" x14ac:dyDescent="0.2">
      <c r="A9" s="41" t="s">
        <v>19</v>
      </c>
      <c r="B9" s="40"/>
      <c r="C9" s="40"/>
      <c r="D9" s="40">
        <v>1865842.87</v>
      </c>
      <c r="E9" s="40">
        <v>1865842.87</v>
      </c>
      <c r="F9" s="40"/>
      <c r="G9" s="40"/>
      <c r="H9" s="42"/>
      <c r="I9" s="42"/>
      <c r="J9" s="48"/>
      <c r="K9" s="48"/>
    </row>
    <row r="10" spans="1:11" ht="13.9" hidden="1" customHeight="1" x14ac:dyDescent="0.2">
      <c r="A10" s="39" t="s">
        <v>20</v>
      </c>
      <c r="B10" s="40">
        <v>17407100.25</v>
      </c>
      <c r="C10" s="40"/>
      <c r="D10" s="40">
        <v>30327567280.780003</v>
      </c>
      <c r="E10" s="40">
        <v>30337299014.960003</v>
      </c>
      <c r="F10" s="40">
        <v>7675366.0700000003</v>
      </c>
      <c r="G10" s="40"/>
      <c r="H10" s="42"/>
      <c r="I10" s="42"/>
      <c r="J10" s="48"/>
      <c r="K10" s="48"/>
    </row>
    <row r="11" spans="1:11" ht="13.9" hidden="1" customHeight="1" x14ac:dyDescent="0.2">
      <c r="A11" s="39" t="s">
        <v>140</v>
      </c>
      <c r="B11" s="40"/>
      <c r="C11" s="40"/>
      <c r="D11" s="40">
        <v>150000</v>
      </c>
      <c r="E11" s="40">
        <v>150000</v>
      </c>
      <c r="F11" s="40"/>
      <c r="G11" s="40"/>
      <c r="H11" s="42"/>
      <c r="I11" s="42"/>
      <c r="J11" s="48"/>
      <c r="K11" s="48"/>
    </row>
    <row r="12" spans="1:11" ht="13.9" hidden="1" customHeight="1" x14ac:dyDescent="0.2">
      <c r="A12" s="39" t="s">
        <v>141</v>
      </c>
      <c r="B12" s="40"/>
      <c r="C12" s="40"/>
      <c r="D12" s="40">
        <v>8895411216.3999996</v>
      </c>
      <c r="E12" s="40">
        <v>8895411216.3999996</v>
      </c>
      <c r="F12" s="40"/>
      <c r="G12" s="40"/>
      <c r="H12" s="42"/>
      <c r="I12" s="42"/>
      <c r="J12" s="48"/>
      <c r="K12" s="48"/>
    </row>
    <row r="13" spans="1:11" ht="13.9" hidden="1" customHeight="1" x14ac:dyDescent="0.2">
      <c r="A13" s="51" t="s">
        <v>21</v>
      </c>
      <c r="B13" s="52"/>
      <c r="C13" s="52">
        <v>4969154.67</v>
      </c>
      <c r="D13" s="52">
        <v>5573653158.3199997</v>
      </c>
      <c r="E13" s="52">
        <v>5534142462.1700001</v>
      </c>
      <c r="F13" s="52">
        <v>34541541.479999997</v>
      </c>
      <c r="G13" s="52"/>
      <c r="H13" s="42"/>
      <c r="I13" s="42"/>
      <c r="J13" s="48"/>
      <c r="K13" s="48"/>
    </row>
    <row r="14" spans="1:11" ht="13.9" hidden="1" customHeight="1" x14ac:dyDescent="0.2">
      <c r="A14" s="78" t="s">
        <v>142</v>
      </c>
      <c r="B14" s="82"/>
      <c r="C14" s="82"/>
      <c r="D14" s="82">
        <v>5544389304.1900005</v>
      </c>
      <c r="E14" s="82">
        <v>5512754723.04</v>
      </c>
      <c r="F14" s="82">
        <v>31634581.149999999</v>
      </c>
      <c r="G14" s="82"/>
      <c r="I14" s="29">
        <f>F14</f>
        <v>31634581.149999999</v>
      </c>
      <c r="J14" s="29">
        <f>B14</f>
        <v>0</v>
      </c>
      <c r="K14" s="26" t="s">
        <v>111</v>
      </c>
    </row>
    <row r="15" spans="1:11" ht="13.9" hidden="1" customHeight="1" x14ac:dyDescent="0.2">
      <c r="A15" s="39" t="s">
        <v>22</v>
      </c>
      <c r="B15" s="40">
        <v>190000</v>
      </c>
      <c r="C15" s="40"/>
      <c r="D15" s="40">
        <v>5360345.38</v>
      </c>
      <c r="E15" s="40">
        <v>5543230.3799999999</v>
      </c>
      <c r="F15" s="40">
        <v>7115</v>
      </c>
      <c r="G15" s="40"/>
      <c r="H15" s="42"/>
      <c r="I15" s="42"/>
      <c r="J15" s="42"/>
      <c r="K15" s="42"/>
    </row>
    <row r="16" spans="1:11" ht="13.9" hidden="1" customHeight="1" x14ac:dyDescent="0.2">
      <c r="A16" s="79" t="s">
        <v>23</v>
      </c>
      <c r="B16" s="82">
        <v>190000</v>
      </c>
      <c r="C16" s="82"/>
      <c r="D16" s="82">
        <v>5360345.38</v>
      </c>
      <c r="E16" s="82">
        <v>5543230.3799999999</v>
      </c>
      <c r="F16" s="82">
        <v>7115</v>
      </c>
      <c r="G16" s="82"/>
      <c r="I16" s="29">
        <f>F16</f>
        <v>7115</v>
      </c>
      <c r="J16" s="29">
        <f>B16</f>
        <v>190000</v>
      </c>
      <c r="K16" s="26" t="s">
        <v>84</v>
      </c>
    </row>
    <row r="17" spans="1:11" ht="13.9" hidden="1" customHeight="1" x14ac:dyDescent="0.2">
      <c r="A17" s="78" t="s">
        <v>143</v>
      </c>
      <c r="B17" s="82">
        <v>2899845.33</v>
      </c>
      <c r="C17" s="82"/>
      <c r="D17" s="82">
        <v>15844508.75</v>
      </c>
      <c r="E17" s="82">
        <v>15844508.75</v>
      </c>
      <c r="F17" s="82">
        <v>2899845.33</v>
      </c>
      <c r="G17" s="82"/>
      <c r="I17" s="29">
        <f>F17</f>
        <v>2899845.33</v>
      </c>
      <c r="J17" s="29">
        <f>B17</f>
        <v>2899845.33</v>
      </c>
      <c r="K17" s="26" t="s">
        <v>84</v>
      </c>
    </row>
    <row r="18" spans="1:11" ht="13.9" hidden="1" customHeight="1" x14ac:dyDescent="0.2">
      <c r="A18" s="41" t="s">
        <v>144</v>
      </c>
      <c r="B18" s="40"/>
      <c r="C18" s="40"/>
      <c r="D18" s="40">
        <v>10076995</v>
      </c>
      <c r="E18" s="40">
        <v>10076995</v>
      </c>
      <c r="F18" s="40"/>
      <c r="G18" s="40"/>
      <c r="H18" s="42"/>
      <c r="I18" s="42"/>
      <c r="J18" s="42"/>
      <c r="K18" s="42"/>
    </row>
    <row r="19" spans="1:11" ht="13.9" hidden="1" customHeight="1" x14ac:dyDescent="0.2">
      <c r="A19" s="41" t="s">
        <v>145</v>
      </c>
      <c r="B19" s="40">
        <v>2899845.33</v>
      </c>
      <c r="C19" s="40"/>
      <c r="D19" s="40">
        <v>5767513.75</v>
      </c>
      <c r="E19" s="40">
        <v>5767513.75</v>
      </c>
      <c r="F19" s="40">
        <v>2899845.33</v>
      </c>
      <c r="G19" s="40"/>
      <c r="H19" s="42"/>
      <c r="I19" s="42"/>
      <c r="J19" s="42"/>
      <c r="K19" s="42"/>
    </row>
    <row r="20" spans="1:11" ht="13.9" hidden="1" customHeight="1" x14ac:dyDescent="0.2">
      <c r="A20" s="78" t="s">
        <v>146</v>
      </c>
      <c r="B20" s="82"/>
      <c r="C20" s="82">
        <v>8059000</v>
      </c>
      <c r="D20" s="82">
        <v>8059000</v>
      </c>
      <c r="E20" s="82"/>
      <c r="F20" s="82"/>
      <c r="G20" s="82"/>
      <c r="I20" s="29">
        <f>-F20</f>
        <v>0</v>
      </c>
      <c r="J20" s="29">
        <f>-C20</f>
        <v>-8059000</v>
      </c>
      <c r="K20" s="26" t="s">
        <v>84</v>
      </c>
    </row>
    <row r="21" spans="1:11" ht="13.9" hidden="1" customHeight="1" x14ac:dyDescent="0.2">
      <c r="A21" s="77" t="s">
        <v>24</v>
      </c>
      <c r="B21" s="81">
        <v>128798144.97</v>
      </c>
      <c r="C21" s="81"/>
      <c r="D21" s="81">
        <v>6483398014.5499992</v>
      </c>
      <c r="E21" s="81">
        <v>6389974795.8400002</v>
      </c>
      <c r="F21" s="81">
        <v>222221363.68000001</v>
      </c>
      <c r="G21" s="81"/>
      <c r="I21" s="29">
        <f>F21</f>
        <v>222221363.68000001</v>
      </c>
      <c r="J21" s="29">
        <f>B21</f>
        <v>128798144.97</v>
      </c>
      <c r="K21" s="26" t="s">
        <v>112</v>
      </c>
    </row>
    <row r="22" spans="1:11" ht="13.9" hidden="1" customHeight="1" x14ac:dyDescent="0.2">
      <c r="A22" s="39" t="s">
        <v>25</v>
      </c>
      <c r="B22" s="40">
        <v>117608191.11</v>
      </c>
      <c r="C22" s="40"/>
      <c r="D22" s="40">
        <v>264048918.31</v>
      </c>
      <c r="E22" s="40">
        <v>249767568.37</v>
      </c>
      <c r="F22" s="40">
        <v>131889541.05</v>
      </c>
      <c r="G22" s="40"/>
      <c r="H22" s="42"/>
      <c r="I22" s="42"/>
      <c r="J22" s="42"/>
      <c r="K22" s="42"/>
    </row>
    <row r="23" spans="1:11" ht="13.9" hidden="1" customHeight="1" x14ac:dyDescent="0.2">
      <c r="A23" s="39" t="s">
        <v>147</v>
      </c>
      <c r="B23" s="40">
        <v>53543826.869999997</v>
      </c>
      <c r="C23" s="40"/>
      <c r="D23" s="40">
        <v>4423488181.1700001</v>
      </c>
      <c r="E23" s="40">
        <v>4353108737.4099998</v>
      </c>
      <c r="F23" s="40">
        <v>123923270.63</v>
      </c>
      <c r="G23" s="40"/>
      <c r="H23" s="42"/>
      <c r="I23" s="42"/>
      <c r="J23" s="42"/>
      <c r="K23" s="42"/>
    </row>
    <row r="24" spans="1:11" ht="13.9" hidden="1" customHeight="1" x14ac:dyDescent="0.2">
      <c r="A24" s="39" t="s">
        <v>148</v>
      </c>
      <c r="B24" s="40"/>
      <c r="C24" s="40"/>
      <c r="D24" s="40">
        <v>1017123087.59</v>
      </c>
      <c r="E24" s="40">
        <v>1017123087.59</v>
      </c>
      <c r="F24" s="40"/>
      <c r="G24" s="40"/>
      <c r="H24" s="42"/>
      <c r="I24" s="42"/>
      <c r="J24" s="42"/>
      <c r="K24" s="42"/>
    </row>
    <row r="25" spans="1:11" ht="13.9" hidden="1" customHeight="1" x14ac:dyDescent="0.2">
      <c r="A25" s="39" t="s">
        <v>149</v>
      </c>
      <c r="B25" s="40"/>
      <c r="C25" s="40"/>
      <c r="D25" s="40">
        <v>22400</v>
      </c>
      <c r="E25" s="40">
        <v>22400</v>
      </c>
      <c r="F25" s="40"/>
      <c r="G25" s="40"/>
      <c r="H25" s="42"/>
      <c r="I25" s="42"/>
      <c r="J25" s="42"/>
      <c r="K25" s="42"/>
    </row>
    <row r="26" spans="1:11" ht="13.9" hidden="1" customHeight="1" x14ac:dyDescent="0.2">
      <c r="A26" s="39" t="s">
        <v>150</v>
      </c>
      <c r="B26" s="40"/>
      <c r="C26" s="40"/>
      <c r="D26" s="40">
        <v>778715427.48000002</v>
      </c>
      <c r="E26" s="40">
        <v>778715427.48000002</v>
      </c>
      <c r="F26" s="40"/>
      <c r="G26" s="40"/>
      <c r="H26" s="42"/>
      <c r="I26" s="42"/>
      <c r="J26" s="42"/>
      <c r="K26" s="42"/>
    </row>
    <row r="27" spans="1:11" ht="13.9" hidden="1" customHeight="1" x14ac:dyDescent="0.2">
      <c r="A27" s="41" t="s">
        <v>151</v>
      </c>
      <c r="B27" s="40"/>
      <c r="C27" s="40"/>
      <c r="D27" s="40">
        <v>778715427.48000002</v>
      </c>
      <c r="E27" s="40">
        <v>778715427.48000002</v>
      </c>
      <c r="F27" s="40"/>
      <c r="G27" s="40"/>
      <c r="H27" s="42"/>
      <c r="I27" s="42"/>
      <c r="J27" s="42"/>
      <c r="K27" s="42"/>
    </row>
    <row r="28" spans="1:11" ht="13.9" hidden="1" customHeight="1" x14ac:dyDescent="0.2">
      <c r="A28" s="39" t="s">
        <v>152</v>
      </c>
      <c r="B28" s="40"/>
      <c r="C28" s="40">
        <v>42353873.009999998</v>
      </c>
      <c r="D28" s="40"/>
      <c r="E28" s="40">
        <v>-8762425.0099999998</v>
      </c>
      <c r="F28" s="40"/>
      <c r="G28" s="40">
        <v>33591448</v>
      </c>
      <c r="H28" s="42"/>
      <c r="I28" s="42"/>
      <c r="J28" s="42"/>
      <c r="K28" s="42"/>
    </row>
    <row r="29" spans="1:11" ht="13.9" hidden="1" customHeight="1" x14ac:dyDescent="0.2">
      <c r="A29" s="41" t="s">
        <v>153</v>
      </c>
      <c r="B29" s="40"/>
      <c r="C29" s="40">
        <v>42353873.009999998</v>
      </c>
      <c r="D29" s="40"/>
      <c r="E29" s="40">
        <v>-8762425.0099999998</v>
      </c>
      <c r="F29" s="40"/>
      <c r="G29" s="40">
        <v>33591448</v>
      </c>
      <c r="H29" s="42"/>
      <c r="I29" s="42"/>
      <c r="J29" s="42"/>
      <c r="K29" s="42"/>
    </row>
    <row r="30" spans="1:11" ht="13.9" hidden="1" customHeight="1" x14ac:dyDescent="0.2">
      <c r="A30" s="51" t="s">
        <v>26</v>
      </c>
      <c r="B30" s="52">
        <v>2088639764.76</v>
      </c>
      <c r="C30" s="52"/>
      <c r="D30" s="52">
        <v>298598179.44999999</v>
      </c>
      <c r="E30" s="52">
        <v>105311472.54000001</v>
      </c>
      <c r="F30" s="52">
        <v>2281926471.6700001</v>
      </c>
      <c r="G30" s="52"/>
      <c r="H30" s="42"/>
      <c r="I30" s="42"/>
      <c r="J30" s="42"/>
      <c r="K30" s="42"/>
    </row>
    <row r="31" spans="1:11" ht="13.9" hidden="1" customHeight="1" x14ac:dyDescent="0.2">
      <c r="A31" s="39" t="s">
        <v>154</v>
      </c>
      <c r="B31" s="40">
        <v>2037389898.2099998</v>
      </c>
      <c r="C31" s="40"/>
      <c r="D31" s="40">
        <v>296931562.45999998</v>
      </c>
      <c r="E31" s="40">
        <v>58286368.490000002</v>
      </c>
      <c r="F31" s="40">
        <v>2276035092.1799998</v>
      </c>
      <c r="G31" s="40"/>
      <c r="H31" s="42"/>
      <c r="I31" s="53"/>
      <c r="J31" s="53"/>
      <c r="K31" s="54"/>
    </row>
    <row r="32" spans="1:11" ht="13.9" hidden="1" customHeight="1" x14ac:dyDescent="0.2">
      <c r="A32" s="79" t="s">
        <v>155</v>
      </c>
      <c r="B32" s="82">
        <v>2022264365.3599999</v>
      </c>
      <c r="C32" s="82"/>
      <c r="D32" s="82">
        <v>232806238.80000001</v>
      </c>
      <c r="E32" s="82">
        <v>794589.68</v>
      </c>
      <c r="F32" s="82">
        <v>2254276014.48</v>
      </c>
      <c r="G32" s="82"/>
      <c r="I32" s="29">
        <f>F32</f>
        <v>2254276014.48</v>
      </c>
      <c r="J32" s="29">
        <f>B32</f>
        <v>2022264365.3599999</v>
      </c>
      <c r="K32" s="1" t="s">
        <v>110</v>
      </c>
    </row>
    <row r="33" spans="1:11" ht="13.9" hidden="1" customHeight="1" x14ac:dyDescent="0.2">
      <c r="A33" s="79" t="s">
        <v>156</v>
      </c>
      <c r="B33" s="82">
        <v>15125532.85</v>
      </c>
      <c r="C33" s="82"/>
      <c r="D33" s="82">
        <v>64125323.659999996</v>
      </c>
      <c r="E33" s="82">
        <v>57491778.810000002</v>
      </c>
      <c r="F33" s="82">
        <v>21759077.699999999</v>
      </c>
      <c r="G33" s="82"/>
      <c r="I33" s="29">
        <f>F33</f>
        <v>21759077.699999999</v>
      </c>
      <c r="J33" s="29">
        <f>B33</f>
        <v>15125532.85</v>
      </c>
      <c r="K33" s="1" t="s">
        <v>110</v>
      </c>
    </row>
    <row r="34" spans="1:11" ht="13.9" hidden="1" customHeight="1" x14ac:dyDescent="0.2">
      <c r="A34" s="78" t="s">
        <v>27</v>
      </c>
      <c r="B34" s="82">
        <v>51249866.549999997</v>
      </c>
      <c r="C34" s="82"/>
      <c r="D34" s="82">
        <v>1666616.99</v>
      </c>
      <c r="E34" s="82">
        <v>47025104.049999997</v>
      </c>
      <c r="F34" s="82">
        <v>5891379.4900000002</v>
      </c>
      <c r="G34" s="82"/>
      <c r="I34" s="29">
        <f>F34</f>
        <v>5891379.4900000002</v>
      </c>
      <c r="J34" s="29">
        <f>B34</f>
        <v>51249866.549999997</v>
      </c>
      <c r="K34" s="26" t="s">
        <v>113</v>
      </c>
    </row>
    <row r="35" spans="1:11" ht="13.9" hidden="1" customHeight="1" x14ac:dyDescent="0.2">
      <c r="A35" s="51" t="s">
        <v>28</v>
      </c>
      <c r="B35" s="52">
        <v>318811538.36000001</v>
      </c>
      <c r="C35" s="52"/>
      <c r="D35" s="52">
        <v>1244803424.1500001</v>
      </c>
      <c r="E35" s="52">
        <v>1362369209.9000001</v>
      </c>
      <c r="F35" s="52">
        <v>201245752.61000001</v>
      </c>
      <c r="G35" s="52"/>
      <c r="H35" s="42"/>
      <c r="I35" s="42"/>
      <c r="J35" s="42"/>
      <c r="K35" s="42"/>
    </row>
    <row r="36" spans="1:11" ht="13.9" hidden="1" customHeight="1" x14ac:dyDescent="0.2">
      <c r="A36" s="78" t="s">
        <v>29</v>
      </c>
      <c r="B36" s="82">
        <v>172616896.91</v>
      </c>
      <c r="C36" s="82"/>
      <c r="D36" s="82">
        <v>1237509618.6400001</v>
      </c>
      <c r="E36" s="82">
        <v>1312948412.7900002</v>
      </c>
      <c r="F36" s="82">
        <v>97178102.760000005</v>
      </c>
      <c r="G36" s="82"/>
      <c r="I36" s="29">
        <f>F36</f>
        <v>97178102.760000005</v>
      </c>
      <c r="J36" s="29">
        <f>B36</f>
        <v>172616896.91</v>
      </c>
      <c r="K36" s="26" t="s">
        <v>84</v>
      </c>
    </row>
    <row r="37" spans="1:11" ht="13.9" hidden="1" customHeight="1" x14ac:dyDescent="0.2">
      <c r="A37" s="78" t="s">
        <v>30</v>
      </c>
      <c r="B37" s="82">
        <v>146194641.44999999</v>
      </c>
      <c r="C37" s="82"/>
      <c r="D37" s="82">
        <v>7293805.5099999998</v>
      </c>
      <c r="E37" s="82">
        <v>45420797.109999999</v>
      </c>
      <c r="F37" s="82">
        <v>108067649.84999999</v>
      </c>
      <c r="G37" s="82"/>
      <c r="I37" s="29">
        <f>F37</f>
        <v>108067649.84999999</v>
      </c>
      <c r="J37" s="29">
        <f>B37</f>
        <v>146194641.44999999</v>
      </c>
      <c r="K37" s="26" t="s">
        <v>84</v>
      </c>
    </row>
    <row r="38" spans="1:11" ht="13.9" hidden="1" customHeight="1" x14ac:dyDescent="0.2">
      <c r="A38" s="78" t="s">
        <v>157</v>
      </c>
      <c r="B38" s="82"/>
      <c r="C38" s="82"/>
      <c r="D38" s="82"/>
      <c r="E38" s="82">
        <v>4000000</v>
      </c>
      <c r="F38" s="82"/>
      <c r="G38" s="82">
        <v>4000000</v>
      </c>
      <c r="I38" s="29">
        <f>-G38</f>
        <v>-4000000</v>
      </c>
      <c r="J38" s="29">
        <f>-B38</f>
        <v>0</v>
      </c>
      <c r="K38" s="26" t="s">
        <v>84</v>
      </c>
    </row>
    <row r="39" spans="1:11" ht="13.9" hidden="1" customHeight="1" x14ac:dyDescent="0.2">
      <c r="A39" s="51" t="s">
        <v>158</v>
      </c>
      <c r="B39" s="52">
        <v>235244116.69</v>
      </c>
      <c r="C39" s="52"/>
      <c r="D39" s="52">
        <v>21400000</v>
      </c>
      <c r="E39" s="52"/>
      <c r="F39" s="52">
        <v>256644116.69</v>
      </c>
      <c r="G39" s="52"/>
      <c r="H39" s="42"/>
      <c r="I39" s="42"/>
      <c r="J39" s="42"/>
      <c r="K39" s="42"/>
    </row>
    <row r="40" spans="1:11" ht="13.9" hidden="1" customHeight="1" x14ac:dyDescent="0.2">
      <c r="A40" s="78" t="s">
        <v>159</v>
      </c>
      <c r="B40" s="82">
        <v>235244116.69</v>
      </c>
      <c r="C40" s="82"/>
      <c r="D40" s="82">
        <v>21400000</v>
      </c>
      <c r="E40" s="82"/>
      <c r="F40" s="82">
        <v>256644116.69</v>
      </c>
      <c r="G40" s="82"/>
      <c r="I40" s="29">
        <f>F40</f>
        <v>256644116.69</v>
      </c>
      <c r="J40" s="29">
        <f>B40</f>
        <v>235244116.69</v>
      </c>
      <c r="K40" s="26" t="s">
        <v>76</v>
      </c>
    </row>
    <row r="41" spans="1:11" ht="13.9" hidden="1" customHeight="1" x14ac:dyDescent="0.2">
      <c r="A41" s="77" t="s">
        <v>160</v>
      </c>
      <c r="B41" s="81"/>
      <c r="C41" s="81"/>
      <c r="D41" s="81">
        <v>682331</v>
      </c>
      <c r="E41" s="81">
        <v>432234</v>
      </c>
      <c r="F41" s="81">
        <v>250097</v>
      </c>
      <c r="G41" s="81"/>
      <c r="I41" s="29">
        <f>F41</f>
        <v>250097</v>
      </c>
      <c r="J41" s="29">
        <f>B41</f>
        <v>0</v>
      </c>
      <c r="K41" s="26" t="s">
        <v>84</v>
      </c>
    </row>
    <row r="42" spans="1:11" ht="13.9" hidden="1" customHeight="1" x14ac:dyDescent="0.2">
      <c r="A42" s="39" t="s">
        <v>161</v>
      </c>
      <c r="B42" s="40"/>
      <c r="C42" s="40"/>
      <c r="D42" s="40">
        <v>682331</v>
      </c>
      <c r="E42" s="40">
        <v>432234</v>
      </c>
      <c r="F42" s="40">
        <v>250097</v>
      </c>
      <c r="G42" s="40"/>
      <c r="H42" s="42"/>
      <c r="I42" s="42"/>
      <c r="J42" s="42"/>
      <c r="K42" s="42"/>
    </row>
    <row r="43" spans="1:11" ht="13.9" hidden="1" customHeight="1" x14ac:dyDescent="0.2">
      <c r="A43" s="41" t="s">
        <v>162</v>
      </c>
      <c r="B43" s="40"/>
      <c r="C43" s="40"/>
      <c r="D43" s="40">
        <v>682331</v>
      </c>
      <c r="E43" s="40">
        <v>432234</v>
      </c>
      <c r="F43" s="40">
        <v>250097</v>
      </c>
      <c r="G43" s="40"/>
      <c r="H43" s="42"/>
      <c r="I43" s="42"/>
      <c r="J43" s="42"/>
      <c r="K43" s="42"/>
    </row>
    <row r="44" spans="1:11" ht="13.9" customHeight="1" x14ac:dyDescent="0.2">
      <c r="A44" s="77" t="s">
        <v>163</v>
      </c>
      <c r="B44" s="81"/>
      <c r="C44" s="81"/>
      <c r="D44" s="81">
        <v>353500</v>
      </c>
      <c r="E44" s="81"/>
      <c r="F44" s="81">
        <v>353500</v>
      </c>
      <c r="G44" s="81"/>
      <c r="I44" s="29">
        <f>F44</f>
        <v>353500</v>
      </c>
      <c r="J44" s="29">
        <f>B44</f>
        <v>0</v>
      </c>
      <c r="K44" s="26" t="s">
        <v>362</v>
      </c>
    </row>
    <row r="45" spans="1:11" ht="13.9" hidden="1" customHeight="1" x14ac:dyDescent="0.2">
      <c r="A45" s="39" t="s">
        <v>164</v>
      </c>
      <c r="B45" s="40"/>
      <c r="C45" s="40"/>
      <c r="D45" s="40">
        <v>353500</v>
      </c>
      <c r="E45" s="40"/>
      <c r="F45" s="40">
        <v>353500</v>
      </c>
      <c r="G45" s="40"/>
      <c r="H45" s="42"/>
      <c r="I45" s="42"/>
      <c r="J45" s="42"/>
      <c r="K45" s="42"/>
    </row>
    <row r="46" spans="1:11" ht="13.9" hidden="1" customHeight="1" x14ac:dyDescent="0.2">
      <c r="A46" s="77" t="s">
        <v>31</v>
      </c>
      <c r="B46" s="81">
        <v>22270044461.169998</v>
      </c>
      <c r="C46" s="81"/>
      <c r="D46" s="81">
        <v>26990327567.260002</v>
      </c>
      <c r="E46" s="81">
        <v>27639264570.439999</v>
      </c>
      <c r="F46" s="81">
        <v>21621107457.990002</v>
      </c>
      <c r="G46" s="81"/>
      <c r="I46" s="29">
        <f>F46</f>
        <v>21621107457.990002</v>
      </c>
      <c r="J46" s="29">
        <f>B46</f>
        <v>22270044461.169998</v>
      </c>
      <c r="K46" s="26" t="s">
        <v>1</v>
      </c>
    </row>
    <row r="47" spans="1:11" ht="13.9" hidden="1" customHeight="1" x14ac:dyDescent="0.2">
      <c r="A47" s="39" t="s">
        <v>32</v>
      </c>
      <c r="B47" s="40">
        <v>25860313734.040001</v>
      </c>
      <c r="C47" s="40"/>
      <c r="D47" s="40">
        <v>23648869292.370003</v>
      </c>
      <c r="E47" s="40">
        <v>23484620019.009998</v>
      </c>
      <c r="F47" s="40">
        <v>26024563007.399998</v>
      </c>
      <c r="G47" s="40"/>
      <c r="H47" s="42"/>
      <c r="I47" s="42"/>
      <c r="J47" s="42"/>
      <c r="K47" s="42"/>
    </row>
    <row r="48" spans="1:11" ht="13.9" hidden="1" customHeight="1" x14ac:dyDescent="0.2">
      <c r="A48" s="39" t="s">
        <v>33</v>
      </c>
      <c r="B48" s="40"/>
      <c r="C48" s="40">
        <v>3590269272.8700004</v>
      </c>
      <c r="D48" s="40">
        <v>3341458274.8899999</v>
      </c>
      <c r="E48" s="40">
        <v>4154644551.4300003</v>
      </c>
      <c r="F48" s="40"/>
      <c r="G48" s="40">
        <v>4403455549.4099998</v>
      </c>
      <c r="H48" s="42"/>
      <c r="I48" s="42"/>
      <c r="J48" s="42"/>
      <c r="K48" s="42"/>
    </row>
    <row r="49" spans="1:11" ht="13.9" hidden="1" customHeight="1" x14ac:dyDescent="0.2">
      <c r="A49" s="77" t="s">
        <v>69</v>
      </c>
      <c r="B49" s="81">
        <v>1125960070.9400001</v>
      </c>
      <c r="C49" s="81"/>
      <c r="D49" s="81"/>
      <c r="E49" s="81">
        <v>19527654.300000001</v>
      </c>
      <c r="F49" s="81">
        <v>1106432416.6400001</v>
      </c>
      <c r="G49" s="81"/>
      <c r="I49" s="29">
        <f>F49</f>
        <v>1106432416.6400001</v>
      </c>
      <c r="J49" s="29">
        <f>B49</f>
        <v>1125960070.9400001</v>
      </c>
      <c r="K49" s="26" t="s">
        <v>72</v>
      </c>
    </row>
    <row r="50" spans="1:11" ht="13.9" hidden="1" customHeight="1" x14ac:dyDescent="0.2">
      <c r="A50" s="39" t="s">
        <v>70</v>
      </c>
      <c r="B50" s="40">
        <v>1290574564.6400001</v>
      </c>
      <c r="C50" s="40"/>
      <c r="D50" s="40"/>
      <c r="E50" s="40"/>
      <c r="F50" s="40">
        <v>1290574564.6400001</v>
      </c>
      <c r="G50" s="40"/>
      <c r="H50" s="42"/>
      <c r="I50" s="42"/>
      <c r="J50" s="42"/>
      <c r="K50" s="42"/>
    </row>
    <row r="51" spans="1:11" ht="13.9" hidden="1" customHeight="1" x14ac:dyDescent="0.2">
      <c r="A51" s="39" t="s">
        <v>71</v>
      </c>
      <c r="B51" s="40"/>
      <c r="C51" s="40">
        <v>164614493.69999999</v>
      </c>
      <c r="D51" s="40"/>
      <c r="E51" s="40">
        <v>19527654.300000001</v>
      </c>
      <c r="F51" s="40"/>
      <c r="G51" s="40">
        <v>184142148</v>
      </c>
      <c r="H51" s="42"/>
      <c r="I51" s="42"/>
      <c r="J51" s="42"/>
      <c r="K51" s="42"/>
    </row>
    <row r="52" spans="1:11" ht="13.9" hidden="1" customHeight="1" x14ac:dyDescent="0.2">
      <c r="A52" s="51" t="s">
        <v>79</v>
      </c>
      <c r="B52" s="52">
        <v>542388360.97000003</v>
      </c>
      <c r="C52" s="52"/>
      <c r="D52" s="52">
        <v>319946657.62</v>
      </c>
      <c r="E52" s="52">
        <v>234852650.16999999</v>
      </c>
      <c r="F52" s="52">
        <v>627482368.41999996</v>
      </c>
      <c r="G52" s="52"/>
      <c r="H52" s="42"/>
      <c r="I52" s="53"/>
      <c r="J52" s="53"/>
      <c r="K52" s="42"/>
    </row>
    <row r="53" spans="1:11" ht="13.9" customHeight="1" x14ac:dyDescent="0.2">
      <c r="A53" s="78" t="s">
        <v>165</v>
      </c>
      <c r="B53" s="82">
        <v>10953334.300000001</v>
      </c>
      <c r="C53" s="82"/>
      <c r="D53" s="82"/>
      <c r="E53" s="82">
        <v>847999.92</v>
      </c>
      <c r="F53" s="82">
        <v>10105334.380000001</v>
      </c>
      <c r="G53" s="82"/>
      <c r="I53" s="29">
        <f>F53</f>
        <v>10105334.380000001</v>
      </c>
      <c r="J53" s="29">
        <f>B53</f>
        <v>10953334.300000001</v>
      </c>
      <c r="K53" s="26" t="s">
        <v>83</v>
      </c>
    </row>
    <row r="54" spans="1:11" ht="13.9" hidden="1" customHeight="1" x14ac:dyDescent="0.2">
      <c r="A54" s="78" t="s">
        <v>166</v>
      </c>
      <c r="B54" s="82">
        <v>1189550790.6600001</v>
      </c>
      <c r="C54" s="82"/>
      <c r="D54" s="82">
        <v>319946657.62</v>
      </c>
      <c r="E54" s="82">
        <v>219567507.40000001</v>
      </c>
      <c r="F54" s="82">
        <v>1289929940.8800001</v>
      </c>
      <c r="G54" s="82"/>
      <c r="I54" s="29">
        <f>F54</f>
        <v>1289929940.8800001</v>
      </c>
      <c r="J54" s="29">
        <f>B54</f>
        <v>1189550790.6600001</v>
      </c>
      <c r="K54" s="26" t="s">
        <v>1</v>
      </c>
    </row>
    <row r="55" spans="1:11" ht="13.9" hidden="1" customHeight="1" x14ac:dyDescent="0.2">
      <c r="A55" s="41" t="s">
        <v>167</v>
      </c>
      <c r="B55" s="40">
        <v>1189550790.6600001</v>
      </c>
      <c r="C55" s="40"/>
      <c r="D55" s="40">
        <v>51210000</v>
      </c>
      <c r="E55" s="40">
        <v>3250000</v>
      </c>
      <c r="F55" s="40">
        <v>1237510790.6600001</v>
      </c>
      <c r="G55" s="40"/>
      <c r="H55" s="42"/>
      <c r="I55" s="42"/>
      <c r="J55" s="42"/>
      <c r="K55" s="42"/>
    </row>
    <row r="56" spans="1:11" ht="13.9" hidden="1" customHeight="1" x14ac:dyDescent="0.2">
      <c r="A56" s="41" t="s">
        <v>168</v>
      </c>
      <c r="B56" s="40"/>
      <c r="C56" s="40"/>
      <c r="D56" s="40">
        <v>77433650.209999993</v>
      </c>
      <c r="E56" s="40">
        <v>25014499.989999998</v>
      </c>
      <c r="F56" s="40">
        <v>52419150.219999999</v>
      </c>
      <c r="G56" s="40"/>
      <c r="H56" s="42"/>
      <c r="I56" s="42"/>
      <c r="J56" s="42"/>
      <c r="K56" s="42"/>
    </row>
    <row r="57" spans="1:11" ht="13.9" hidden="1" customHeight="1" x14ac:dyDescent="0.2">
      <c r="A57" s="41" t="s">
        <v>169</v>
      </c>
      <c r="B57" s="40"/>
      <c r="C57" s="40"/>
      <c r="D57" s="40">
        <v>191303007.41</v>
      </c>
      <c r="E57" s="40">
        <v>191303007.41</v>
      </c>
      <c r="F57" s="40"/>
      <c r="G57" s="40"/>
      <c r="H57" s="42"/>
      <c r="I57" s="42"/>
      <c r="J57" s="42"/>
      <c r="K57" s="42"/>
    </row>
    <row r="58" spans="1:11" ht="13.9" hidden="1" customHeight="1" x14ac:dyDescent="0.2">
      <c r="A58" s="78" t="s">
        <v>86</v>
      </c>
      <c r="B58" s="82"/>
      <c r="C58" s="82">
        <v>658115763.99000001</v>
      </c>
      <c r="D58" s="82"/>
      <c r="E58" s="82">
        <v>14437142.85</v>
      </c>
      <c r="F58" s="82"/>
      <c r="G58" s="82">
        <v>672552906.84000003</v>
      </c>
      <c r="I58" s="29">
        <f>-G58</f>
        <v>-672552906.84000003</v>
      </c>
      <c r="J58" s="29">
        <f>-C58</f>
        <v>-658115763.99000001</v>
      </c>
      <c r="K58" s="26" t="s">
        <v>1</v>
      </c>
    </row>
    <row r="59" spans="1:11" ht="13.9" hidden="1" customHeight="1" x14ac:dyDescent="0.2">
      <c r="A59" s="51" t="s">
        <v>170</v>
      </c>
      <c r="B59" s="52"/>
      <c r="C59" s="52">
        <v>573538274.71000004</v>
      </c>
      <c r="D59" s="52">
        <v>2045269270.2700002</v>
      </c>
      <c r="E59" s="52">
        <v>1471730995.5599999</v>
      </c>
      <c r="F59" s="52"/>
      <c r="G59" s="52"/>
      <c r="H59" s="42"/>
      <c r="I59" s="42"/>
      <c r="J59" s="42"/>
      <c r="K59" s="42"/>
    </row>
    <row r="60" spans="1:11" ht="13.9" hidden="1" customHeight="1" x14ac:dyDescent="0.2">
      <c r="A60" s="78" t="s">
        <v>171</v>
      </c>
      <c r="B60" s="82"/>
      <c r="C60" s="82"/>
      <c r="D60" s="82">
        <v>615000000</v>
      </c>
      <c r="E60" s="82">
        <v>615000000</v>
      </c>
      <c r="F60" s="82"/>
      <c r="G60" s="82"/>
      <c r="I60" s="29">
        <f>G60</f>
        <v>0</v>
      </c>
      <c r="J60" s="29">
        <f>C60</f>
        <v>0</v>
      </c>
      <c r="K60" s="26" t="s">
        <v>122</v>
      </c>
    </row>
    <row r="61" spans="1:11" ht="13.9" hidden="1" customHeight="1" x14ac:dyDescent="0.2">
      <c r="A61" s="78" t="s">
        <v>172</v>
      </c>
      <c r="B61" s="82"/>
      <c r="C61" s="82">
        <v>573538274.71000004</v>
      </c>
      <c r="D61" s="82">
        <v>1430269270.2700002</v>
      </c>
      <c r="E61" s="82">
        <v>856730995.55999994</v>
      </c>
      <c r="F61" s="82"/>
      <c r="G61" s="82"/>
      <c r="I61" s="29">
        <f>G61</f>
        <v>0</v>
      </c>
      <c r="J61" s="29">
        <f>C61</f>
        <v>573538274.71000004</v>
      </c>
      <c r="K61" s="26" t="s">
        <v>122</v>
      </c>
    </row>
    <row r="62" spans="1:11" ht="13.9" hidden="1" customHeight="1" x14ac:dyDescent="0.2">
      <c r="A62" s="51" t="s">
        <v>34</v>
      </c>
      <c r="B62" s="52"/>
      <c r="C62" s="52">
        <v>251525831.78</v>
      </c>
      <c r="D62" s="52">
        <v>7027745646.6999998</v>
      </c>
      <c r="E62" s="52">
        <v>7445093155.29</v>
      </c>
      <c r="F62" s="52"/>
      <c r="G62" s="52">
        <v>668873340.37</v>
      </c>
      <c r="H62" s="42"/>
      <c r="I62" s="42"/>
      <c r="J62" s="42"/>
      <c r="K62" s="42"/>
    </row>
    <row r="63" spans="1:11" ht="13.9" hidden="1" customHeight="1" x14ac:dyDescent="0.2">
      <c r="A63" s="78" t="s">
        <v>173</v>
      </c>
      <c r="B63" s="82"/>
      <c r="C63" s="82"/>
      <c r="D63" s="82">
        <v>6341905847</v>
      </c>
      <c r="E63" s="82">
        <v>6285883098</v>
      </c>
      <c r="F63" s="82"/>
      <c r="G63" s="82">
        <v>-56022749</v>
      </c>
      <c r="I63" s="29">
        <f>-G63</f>
        <v>56022749</v>
      </c>
      <c r="J63" s="29">
        <f>C63</f>
        <v>0</v>
      </c>
      <c r="K63" s="26" t="s">
        <v>113</v>
      </c>
    </row>
    <row r="64" spans="1:11" ht="13.9" hidden="1" customHeight="1" x14ac:dyDescent="0.2">
      <c r="A64" s="78" t="s">
        <v>35</v>
      </c>
      <c r="B64" s="82"/>
      <c r="C64" s="82">
        <v>6212861.7999999998</v>
      </c>
      <c r="D64" s="82">
        <v>44200979.789999999</v>
      </c>
      <c r="E64" s="82">
        <v>42361560.149999999</v>
      </c>
      <c r="F64" s="82"/>
      <c r="G64" s="82">
        <v>4373442.16</v>
      </c>
      <c r="I64" s="29">
        <f>G64</f>
        <v>4373442.16</v>
      </c>
      <c r="J64" s="29">
        <f>C64</f>
        <v>6212861.7999999998</v>
      </c>
      <c r="K64" s="26" t="s">
        <v>97</v>
      </c>
    </row>
    <row r="65" spans="1:11" ht="13.9" hidden="1" customHeight="1" x14ac:dyDescent="0.2">
      <c r="A65" s="78" t="s">
        <v>174</v>
      </c>
      <c r="B65" s="82"/>
      <c r="C65" s="82">
        <v>63242875.140000001</v>
      </c>
      <c r="D65" s="82">
        <v>4505997.93</v>
      </c>
      <c r="E65" s="82">
        <v>560342085.34000003</v>
      </c>
      <c r="F65" s="82"/>
      <c r="G65" s="82">
        <v>619078962.54999995</v>
      </c>
      <c r="I65" s="29">
        <f>G65</f>
        <v>619078962.54999995</v>
      </c>
      <c r="J65" s="29">
        <f>C65</f>
        <v>63242875.140000001</v>
      </c>
      <c r="K65" s="26" t="s">
        <v>97</v>
      </c>
    </row>
    <row r="66" spans="1:11" ht="13.9" hidden="1" customHeight="1" x14ac:dyDescent="0.2">
      <c r="A66" s="78" t="s">
        <v>36</v>
      </c>
      <c r="B66" s="82"/>
      <c r="C66" s="82">
        <v>2477544.6800000002</v>
      </c>
      <c r="D66" s="82">
        <v>32218345.109999999</v>
      </c>
      <c r="E66" s="82">
        <v>33087567.109999999</v>
      </c>
      <c r="F66" s="82"/>
      <c r="G66" s="82">
        <v>3346766.68</v>
      </c>
      <c r="I66" s="29">
        <f>G66</f>
        <v>3346766.68</v>
      </c>
      <c r="J66" s="29">
        <f>C66</f>
        <v>2477544.6800000002</v>
      </c>
      <c r="K66" s="26" t="s">
        <v>97</v>
      </c>
    </row>
    <row r="67" spans="1:11" ht="13.9" hidden="1" customHeight="1" x14ac:dyDescent="0.2">
      <c r="A67" s="78" t="s">
        <v>37</v>
      </c>
      <c r="B67" s="82"/>
      <c r="C67" s="82">
        <v>9189</v>
      </c>
      <c r="D67" s="82">
        <v>483046</v>
      </c>
      <c r="E67" s="82">
        <v>473856</v>
      </c>
      <c r="F67" s="82"/>
      <c r="G67" s="82">
        <v>-1</v>
      </c>
      <c r="I67" s="29">
        <f>G67</f>
        <v>-1</v>
      </c>
      <c r="J67" s="29">
        <f>C67</f>
        <v>9189</v>
      </c>
      <c r="K67" s="26" t="s">
        <v>97</v>
      </c>
    </row>
    <row r="68" spans="1:11" ht="13.9" hidden="1" customHeight="1" x14ac:dyDescent="0.2">
      <c r="A68" s="78" t="s">
        <v>175</v>
      </c>
      <c r="B68" s="82"/>
      <c r="C68" s="82"/>
      <c r="D68" s="82">
        <v>269352971.55000001</v>
      </c>
      <c r="E68" s="82">
        <v>305457499.22000003</v>
      </c>
      <c r="F68" s="82"/>
      <c r="G68" s="82">
        <v>36104527.670000002</v>
      </c>
      <c r="I68" s="29">
        <f t="shared" ref="I68:I74" si="0">G68</f>
        <v>36104527.670000002</v>
      </c>
      <c r="J68" s="29">
        <f t="shared" ref="J68:J74" si="1">C68</f>
        <v>0</v>
      </c>
      <c r="K68" s="26" t="s">
        <v>97</v>
      </c>
    </row>
    <row r="69" spans="1:11" ht="13.9" hidden="1" customHeight="1" x14ac:dyDescent="0.2">
      <c r="A69" s="78" t="s">
        <v>87</v>
      </c>
      <c r="B69" s="82"/>
      <c r="C69" s="82">
        <v>179583361.16</v>
      </c>
      <c r="D69" s="82">
        <v>179583361.87</v>
      </c>
      <c r="E69" s="82"/>
      <c r="F69" s="82"/>
      <c r="G69" s="82">
        <v>-0.71</v>
      </c>
      <c r="I69" s="29">
        <f t="shared" si="0"/>
        <v>-0.71</v>
      </c>
      <c r="J69" s="29">
        <f t="shared" si="1"/>
        <v>179583361.16</v>
      </c>
      <c r="K69" s="26" t="s">
        <v>97</v>
      </c>
    </row>
    <row r="70" spans="1:11" ht="13.9" hidden="1" customHeight="1" x14ac:dyDescent="0.2">
      <c r="A70" s="78" t="s">
        <v>176</v>
      </c>
      <c r="B70" s="82"/>
      <c r="C70" s="82"/>
      <c r="D70" s="82">
        <v>138817133.18000001</v>
      </c>
      <c r="E70" s="82">
        <v>179479074.25</v>
      </c>
      <c r="F70" s="82"/>
      <c r="G70" s="82">
        <v>40661941.07</v>
      </c>
      <c r="I70" s="29">
        <f t="shared" si="0"/>
        <v>40661941.07</v>
      </c>
      <c r="J70" s="29">
        <f t="shared" si="1"/>
        <v>0</v>
      </c>
      <c r="K70" s="26" t="s">
        <v>97</v>
      </c>
    </row>
    <row r="71" spans="1:11" ht="13.9" hidden="1" customHeight="1" x14ac:dyDescent="0.2">
      <c r="A71" s="78" t="s">
        <v>177</v>
      </c>
      <c r="B71" s="82"/>
      <c r="C71" s="82"/>
      <c r="D71" s="82">
        <v>7823417.5300000003</v>
      </c>
      <c r="E71" s="82">
        <v>28021619.719999999</v>
      </c>
      <c r="F71" s="82"/>
      <c r="G71" s="82">
        <v>20198202.190000001</v>
      </c>
      <c r="I71" s="29">
        <f t="shared" si="0"/>
        <v>20198202.190000001</v>
      </c>
      <c r="J71" s="29">
        <f t="shared" si="1"/>
        <v>0</v>
      </c>
      <c r="K71" s="26" t="s">
        <v>97</v>
      </c>
    </row>
    <row r="72" spans="1:11" ht="13.9" hidden="1" customHeight="1" x14ac:dyDescent="0.2">
      <c r="A72" s="78" t="s">
        <v>178</v>
      </c>
      <c r="B72" s="82"/>
      <c r="C72" s="82"/>
      <c r="D72" s="82">
        <v>4824673</v>
      </c>
      <c r="E72" s="82">
        <v>5987927.9400000004</v>
      </c>
      <c r="F72" s="82"/>
      <c r="G72" s="82">
        <v>1163254.94</v>
      </c>
      <c r="I72" s="29">
        <f t="shared" si="0"/>
        <v>1163254.94</v>
      </c>
      <c r="J72" s="29">
        <f t="shared" si="1"/>
        <v>0</v>
      </c>
      <c r="K72" s="26" t="s">
        <v>97</v>
      </c>
    </row>
    <row r="73" spans="1:11" ht="13.9" hidden="1" customHeight="1" x14ac:dyDescent="0.2">
      <c r="A73" s="78" t="s">
        <v>179</v>
      </c>
      <c r="B73" s="82"/>
      <c r="C73" s="82"/>
      <c r="D73" s="82">
        <v>4029873.96</v>
      </c>
      <c r="E73" s="82">
        <v>4029855</v>
      </c>
      <c r="F73" s="82"/>
      <c r="G73" s="82">
        <v>-18.96</v>
      </c>
      <c r="I73" s="29">
        <f t="shared" si="0"/>
        <v>-18.96</v>
      </c>
      <c r="J73" s="29">
        <f t="shared" si="1"/>
        <v>0</v>
      </c>
      <c r="K73" s="26" t="s">
        <v>97</v>
      </c>
    </row>
    <row r="74" spans="1:11" ht="13.9" hidden="1" customHeight="1" x14ac:dyDescent="0.2">
      <c r="A74" s="78" t="s">
        <v>180</v>
      </c>
      <c r="B74" s="82"/>
      <c r="C74" s="82"/>
      <c r="D74" s="82">
        <v>-0.22</v>
      </c>
      <c r="E74" s="82">
        <v>-30987.439999999999</v>
      </c>
      <c r="F74" s="82"/>
      <c r="G74" s="82">
        <v>-30987.22</v>
      </c>
      <c r="I74" s="29">
        <f t="shared" si="0"/>
        <v>-30987.22</v>
      </c>
      <c r="J74" s="29">
        <f t="shared" si="1"/>
        <v>0</v>
      </c>
      <c r="K74" s="26" t="s">
        <v>97</v>
      </c>
    </row>
    <row r="75" spans="1:11" ht="13.9" hidden="1" customHeight="1" x14ac:dyDescent="0.2">
      <c r="A75" s="51" t="s">
        <v>38</v>
      </c>
      <c r="B75" s="52"/>
      <c r="C75" s="52">
        <v>14727844.4</v>
      </c>
      <c r="D75" s="52">
        <v>109187448.34999999</v>
      </c>
      <c r="E75" s="52">
        <v>104630706</v>
      </c>
      <c r="F75" s="52"/>
      <c r="G75" s="52">
        <v>10171102.050000001</v>
      </c>
      <c r="H75" s="42"/>
      <c r="I75" s="42"/>
      <c r="J75" s="42"/>
      <c r="K75" s="42"/>
    </row>
    <row r="76" spans="1:11" ht="13.9" hidden="1" customHeight="1" x14ac:dyDescent="0.2">
      <c r="A76" s="78" t="s">
        <v>39</v>
      </c>
      <c r="B76" s="82"/>
      <c r="C76" s="82">
        <v>4547488.83</v>
      </c>
      <c r="D76" s="82">
        <v>37793325.68</v>
      </c>
      <c r="E76" s="82">
        <v>36551357.039999999</v>
      </c>
      <c r="F76" s="82"/>
      <c r="G76" s="82">
        <v>3305520.19</v>
      </c>
      <c r="I76" s="29">
        <f>G76</f>
        <v>3305520.19</v>
      </c>
      <c r="J76" s="29">
        <f>C76</f>
        <v>4547488.83</v>
      </c>
      <c r="K76" s="26" t="s">
        <v>85</v>
      </c>
    </row>
    <row r="77" spans="1:11" ht="13.9" hidden="1" customHeight="1" x14ac:dyDescent="0.2">
      <c r="A77" s="41" t="s">
        <v>40</v>
      </c>
      <c r="B77" s="40"/>
      <c r="C77" s="40">
        <v>972106.79</v>
      </c>
      <c r="D77" s="40">
        <v>12587140.07</v>
      </c>
      <c r="E77" s="40">
        <v>12833996.779999999</v>
      </c>
      <c r="F77" s="40"/>
      <c r="G77" s="40">
        <v>1218963.5</v>
      </c>
      <c r="H77" s="42"/>
      <c r="I77" s="42"/>
      <c r="J77" s="42"/>
      <c r="K77" s="42"/>
    </row>
    <row r="78" spans="1:11" ht="13.9" hidden="1" customHeight="1" x14ac:dyDescent="0.2">
      <c r="A78" s="41" t="s">
        <v>41</v>
      </c>
      <c r="B78" s="40"/>
      <c r="C78" s="40">
        <v>1430180</v>
      </c>
      <c r="D78" s="40">
        <v>10183777</v>
      </c>
      <c r="E78" s="40">
        <v>9605186.8499999996</v>
      </c>
      <c r="F78" s="40"/>
      <c r="G78" s="40">
        <v>851589.85</v>
      </c>
      <c r="H78" s="42"/>
      <c r="I78" s="42"/>
      <c r="J78" s="42"/>
      <c r="K78" s="42"/>
    </row>
    <row r="79" spans="1:11" ht="13.9" hidden="1" customHeight="1" x14ac:dyDescent="0.2">
      <c r="A79" s="41" t="s">
        <v>42</v>
      </c>
      <c r="B79" s="40"/>
      <c r="C79" s="40">
        <v>2145202.04</v>
      </c>
      <c r="D79" s="40">
        <v>15022408.609999999</v>
      </c>
      <c r="E79" s="40">
        <v>14112173.41</v>
      </c>
      <c r="F79" s="40"/>
      <c r="G79" s="40">
        <v>1234966.8400000001</v>
      </c>
      <c r="H79" s="42"/>
      <c r="I79" s="42"/>
      <c r="J79" s="42"/>
      <c r="K79" s="42"/>
    </row>
    <row r="80" spans="1:11" ht="13.9" hidden="1" customHeight="1" x14ac:dyDescent="0.2">
      <c r="A80" s="78" t="s">
        <v>43</v>
      </c>
      <c r="B80" s="82"/>
      <c r="C80" s="82">
        <v>10180355.57</v>
      </c>
      <c r="D80" s="82">
        <v>71394122.670000002</v>
      </c>
      <c r="E80" s="82">
        <v>68079348.959999993</v>
      </c>
      <c r="F80" s="82"/>
      <c r="G80" s="82">
        <v>6865581.8600000003</v>
      </c>
      <c r="I80" s="29">
        <f>G80</f>
        <v>6865581.8600000003</v>
      </c>
      <c r="J80" s="29">
        <f>C80</f>
        <v>10180355.57</v>
      </c>
      <c r="K80" s="26" t="s">
        <v>85</v>
      </c>
    </row>
    <row r="81" spans="1:11" ht="13.9" hidden="1" customHeight="1" x14ac:dyDescent="0.2">
      <c r="A81" s="51" t="s">
        <v>44</v>
      </c>
      <c r="B81" s="52"/>
      <c r="C81" s="52">
        <v>685007534.92999995</v>
      </c>
      <c r="D81" s="52">
        <v>5019837083.9000006</v>
      </c>
      <c r="E81" s="52">
        <v>4856101745.1599998</v>
      </c>
      <c r="F81" s="52"/>
      <c r="G81" s="52">
        <v>521272196.19</v>
      </c>
      <c r="H81" s="42"/>
      <c r="I81" s="42"/>
      <c r="J81" s="42"/>
      <c r="K81" s="42"/>
    </row>
    <row r="82" spans="1:11" ht="13.9" hidden="1" customHeight="1" x14ac:dyDescent="0.2">
      <c r="A82" s="78" t="s">
        <v>45</v>
      </c>
      <c r="B82" s="82"/>
      <c r="C82" s="82">
        <v>684691662.41999996</v>
      </c>
      <c r="D82" s="82">
        <v>2935192093.1700001</v>
      </c>
      <c r="E82" s="82">
        <v>2771448132.6799998</v>
      </c>
      <c r="F82" s="82"/>
      <c r="G82" s="82">
        <v>520947701.93000001</v>
      </c>
      <c r="I82" s="29">
        <f>G82</f>
        <v>520947701.93000001</v>
      </c>
      <c r="J82" s="29">
        <f>C82</f>
        <v>684691662.41999996</v>
      </c>
      <c r="K82" s="26" t="s">
        <v>124</v>
      </c>
    </row>
    <row r="83" spans="1:11" ht="13.9" hidden="1" customHeight="1" x14ac:dyDescent="0.2">
      <c r="A83" s="78" t="s">
        <v>46</v>
      </c>
      <c r="B83" s="82"/>
      <c r="C83" s="82">
        <v>25971867.800000001</v>
      </c>
      <c r="D83" s="82">
        <v>572338038.44000006</v>
      </c>
      <c r="E83" s="82">
        <v>545925997.51999998</v>
      </c>
      <c r="F83" s="82"/>
      <c r="G83" s="82">
        <v>-440173.12</v>
      </c>
      <c r="I83" s="29">
        <f>G83</f>
        <v>-440173.12</v>
      </c>
      <c r="J83" s="29">
        <f>C83</f>
        <v>25971867.800000001</v>
      </c>
      <c r="K83" s="26" t="s">
        <v>124</v>
      </c>
    </row>
    <row r="84" spans="1:11" ht="13.9" hidden="1" customHeight="1" x14ac:dyDescent="0.2">
      <c r="A84" s="39" t="s">
        <v>47</v>
      </c>
      <c r="B84" s="40"/>
      <c r="C84" s="40">
        <v>-25655995.289999999</v>
      </c>
      <c r="D84" s="40">
        <v>1512306952.29</v>
      </c>
      <c r="E84" s="40">
        <v>1538727614.96</v>
      </c>
      <c r="F84" s="40"/>
      <c r="G84" s="40">
        <v>764667.38</v>
      </c>
      <c r="H84" s="42"/>
      <c r="I84" s="42"/>
      <c r="J84" s="42"/>
      <c r="K84" s="42"/>
    </row>
    <row r="85" spans="1:11" ht="13.9" hidden="1" customHeight="1" x14ac:dyDescent="0.2">
      <c r="A85" s="79" t="s">
        <v>62</v>
      </c>
      <c r="B85" s="82"/>
      <c r="C85" s="82">
        <v>531840.66</v>
      </c>
      <c r="D85" s="82">
        <v>5642153.0899999999</v>
      </c>
      <c r="E85" s="82">
        <v>5578463.96</v>
      </c>
      <c r="F85" s="82"/>
      <c r="G85" s="82">
        <v>468151.53</v>
      </c>
      <c r="I85" s="29">
        <f>G85</f>
        <v>468151.53</v>
      </c>
      <c r="J85" s="29">
        <f>C85</f>
        <v>531840.66</v>
      </c>
      <c r="K85" s="26" t="s">
        <v>85</v>
      </c>
    </row>
    <row r="86" spans="1:11" ht="13.9" hidden="1" customHeight="1" x14ac:dyDescent="0.2">
      <c r="A86" s="79" t="s">
        <v>181</v>
      </c>
      <c r="B86" s="82"/>
      <c r="C86" s="82">
        <v>830394</v>
      </c>
      <c r="D86" s="82">
        <v>847014</v>
      </c>
      <c r="E86" s="82">
        <v>16620</v>
      </c>
      <c r="F86" s="82"/>
      <c r="G86" s="82"/>
      <c r="I86" s="29">
        <f>G86</f>
        <v>0</v>
      </c>
      <c r="J86" s="29">
        <f>C86</f>
        <v>830394</v>
      </c>
      <c r="K86" s="26" t="s">
        <v>124</v>
      </c>
    </row>
    <row r="87" spans="1:11" ht="13.9" hidden="1" customHeight="1" x14ac:dyDescent="0.2">
      <c r="A87" s="79" t="s">
        <v>48</v>
      </c>
      <c r="B87" s="82"/>
      <c r="C87" s="82">
        <v>-27018229.949999999</v>
      </c>
      <c r="D87" s="82">
        <v>1505817785.2</v>
      </c>
      <c r="E87" s="82">
        <v>1533132531</v>
      </c>
      <c r="F87" s="82"/>
      <c r="G87" s="82">
        <v>296515.84999999998</v>
      </c>
      <c r="I87" s="29">
        <f>G87</f>
        <v>296515.84999999998</v>
      </c>
      <c r="J87" s="29">
        <f>C87</f>
        <v>-27018229.949999999</v>
      </c>
      <c r="K87" s="26" t="s">
        <v>97</v>
      </c>
    </row>
    <row r="88" spans="1:11" ht="13.9" hidden="1" customHeight="1" x14ac:dyDescent="0.2">
      <c r="A88" s="77" t="s">
        <v>88</v>
      </c>
      <c r="B88" s="81"/>
      <c r="C88" s="81">
        <v>1327363355.9000001</v>
      </c>
      <c r="D88" s="81">
        <v>1303582107.9000001</v>
      </c>
      <c r="E88" s="81">
        <v>29603226</v>
      </c>
      <c r="F88" s="81"/>
      <c r="G88" s="81">
        <v>53384474</v>
      </c>
      <c r="I88" s="29">
        <f>G88</f>
        <v>53384474</v>
      </c>
      <c r="J88" s="29">
        <f>C88</f>
        <v>1327363355.9000001</v>
      </c>
      <c r="K88" s="26" t="s">
        <v>123</v>
      </c>
    </row>
    <row r="89" spans="1:11" ht="13.9" hidden="1" customHeight="1" x14ac:dyDescent="0.2">
      <c r="A89" s="39" t="s">
        <v>89</v>
      </c>
      <c r="B89" s="40"/>
      <c r="C89" s="40">
        <v>23781248</v>
      </c>
      <c r="D89" s="40"/>
      <c r="E89" s="40">
        <v>29603226</v>
      </c>
      <c r="F89" s="40"/>
      <c r="G89" s="40">
        <v>53384474</v>
      </c>
      <c r="H89" s="42"/>
      <c r="I89" s="42"/>
      <c r="J89" s="42"/>
      <c r="K89" s="42"/>
    </row>
    <row r="90" spans="1:11" ht="13.9" hidden="1" customHeight="1" x14ac:dyDescent="0.2">
      <c r="A90" s="39" t="s">
        <v>182</v>
      </c>
      <c r="B90" s="40"/>
      <c r="C90" s="40">
        <v>1303582107.9000001</v>
      </c>
      <c r="D90" s="40">
        <v>1303582107.9000001</v>
      </c>
      <c r="E90" s="40"/>
      <c r="F90" s="40"/>
      <c r="G90" s="40"/>
      <c r="H90" s="42"/>
      <c r="I90" s="42"/>
      <c r="J90" s="42"/>
      <c r="K90" s="42"/>
    </row>
    <row r="91" spans="1:11" ht="13.9" hidden="1" customHeight="1" x14ac:dyDescent="0.2">
      <c r="A91" s="51" t="s">
        <v>183</v>
      </c>
      <c r="B91" s="52"/>
      <c r="C91" s="52">
        <v>592011110.11000001</v>
      </c>
      <c r="D91" s="52">
        <v>6944927857.8999996</v>
      </c>
      <c r="E91" s="52">
        <v>6611268371.0800009</v>
      </c>
      <c r="F91" s="52"/>
      <c r="G91" s="52">
        <v>258351623.28999999</v>
      </c>
      <c r="H91" s="42"/>
      <c r="I91" s="42"/>
      <c r="J91" s="42"/>
      <c r="K91" s="42"/>
    </row>
    <row r="92" spans="1:11" ht="13.9" hidden="1" customHeight="1" x14ac:dyDescent="0.2">
      <c r="A92" s="78" t="s">
        <v>184</v>
      </c>
      <c r="B92" s="82"/>
      <c r="C92" s="82">
        <v>590217100.28999996</v>
      </c>
      <c r="D92" s="82">
        <v>6933686601.499999</v>
      </c>
      <c r="E92" s="82">
        <v>6587655682.5299997</v>
      </c>
      <c r="F92" s="82"/>
      <c r="G92" s="82">
        <v>244186181.31999999</v>
      </c>
      <c r="I92" s="29">
        <f>G92</f>
        <v>244186181.31999999</v>
      </c>
      <c r="J92" s="29">
        <f>C92</f>
        <v>590217100.28999996</v>
      </c>
      <c r="K92" s="26" t="s">
        <v>125</v>
      </c>
    </row>
    <row r="93" spans="1:11" ht="13.9" hidden="1" customHeight="1" x14ac:dyDescent="0.2">
      <c r="A93" s="78" t="s">
        <v>185</v>
      </c>
      <c r="B93" s="82"/>
      <c r="C93" s="82">
        <v>1794009.82</v>
      </c>
      <c r="D93" s="82">
        <v>11062756.4</v>
      </c>
      <c r="E93" s="82">
        <v>23259188.550000001</v>
      </c>
      <c r="F93" s="82"/>
      <c r="G93" s="82">
        <v>13990441.970000001</v>
      </c>
      <c r="I93" s="29">
        <f>G93</f>
        <v>13990441.970000001</v>
      </c>
      <c r="J93" s="29">
        <f>C93</f>
        <v>1794009.82</v>
      </c>
      <c r="K93" s="26" t="s">
        <v>85</v>
      </c>
    </row>
    <row r="94" spans="1:11" ht="13.9" hidden="1" customHeight="1" x14ac:dyDescent="0.2">
      <c r="A94" s="78" t="s">
        <v>186</v>
      </c>
      <c r="B94" s="82"/>
      <c r="C94" s="82"/>
      <c r="D94" s="82">
        <v>178500</v>
      </c>
      <c r="E94" s="82">
        <v>353500</v>
      </c>
      <c r="F94" s="82"/>
      <c r="G94" s="82">
        <v>175000</v>
      </c>
      <c r="I94" s="29">
        <f>G94</f>
        <v>175000</v>
      </c>
      <c r="J94" s="29">
        <f>C94</f>
        <v>0</v>
      </c>
      <c r="K94" s="26" t="s">
        <v>85</v>
      </c>
    </row>
    <row r="95" spans="1:11" ht="13.9" hidden="1" customHeight="1" x14ac:dyDescent="0.2">
      <c r="A95" s="77" t="s">
        <v>187</v>
      </c>
      <c r="B95" s="81"/>
      <c r="C95" s="81">
        <v>34214839105.660004</v>
      </c>
      <c r="D95" s="81">
        <v>38203040847.550003</v>
      </c>
      <c r="E95" s="81">
        <v>3988201741.8899999</v>
      </c>
      <c r="F95" s="81"/>
      <c r="G95" s="81"/>
      <c r="I95" s="29">
        <f>G95</f>
        <v>0</v>
      </c>
      <c r="J95" s="29">
        <f>C95</f>
        <v>34214839105.660004</v>
      </c>
      <c r="K95" s="26" t="s">
        <v>122</v>
      </c>
    </row>
    <row r="96" spans="1:11" ht="13.9" hidden="1" customHeight="1" x14ac:dyDescent="0.2">
      <c r="A96" s="39" t="s">
        <v>188</v>
      </c>
      <c r="B96" s="40"/>
      <c r="C96" s="40">
        <v>6410595180.8299999</v>
      </c>
      <c r="D96" s="40">
        <v>6410607797.7699995</v>
      </c>
      <c r="E96" s="40">
        <v>12616.94</v>
      </c>
      <c r="F96" s="40"/>
      <c r="G96" s="40"/>
      <c r="H96" s="42"/>
      <c r="I96" s="42"/>
      <c r="J96" s="42"/>
      <c r="K96" s="42"/>
    </row>
    <row r="97" spans="1:11" ht="13.9" hidden="1" customHeight="1" x14ac:dyDescent="0.2">
      <c r="A97" s="39" t="s">
        <v>189</v>
      </c>
      <c r="B97" s="40"/>
      <c r="C97" s="40">
        <v>4824304376.0100002</v>
      </c>
      <c r="D97" s="40">
        <v>6039876957.9399996</v>
      </c>
      <c r="E97" s="40">
        <v>1215572581.9299998</v>
      </c>
      <c r="F97" s="40"/>
      <c r="G97" s="40"/>
      <c r="H97" s="42"/>
      <c r="I97" s="42"/>
      <c r="J97" s="42"/>
      <c r="K97" s="42"/>
    </row>
    <row r="98" spans="1:11" ht="13.9" hidden="1" customHeight="1" x14ac:dyDescent="0.2">
      <c r="A98" s="39" t="s">
        <v>190</v>
      </c>
      <c r="B98" s="40"/>
      <c r="C98" s="40">
        <v>24950613317.82</v>
      </c>
      <c r="D98" s="40">
        <v>26998582752.84</v>
      </c>
      <c r="E98" s="40">
        <v>2047969435.02</v>
      </c>
      <c r="F98" s="40"/>
      <c r="G98" s="40"/>
      <c r="H98" s="42"/>
      <c r="I98" s="42"/>
      <c r="J98" s="42"/>
      <c r="K98" s="42"/>
    </row>
    <row r="99" spans="1:11" ht="13.9" hidden="1" customHeight="1" x14ac:dyDescent="0.2">
      <c r="A99" s="39" t="s">
        <v>191</v>
      </c>
      <c r="B99" s="40"/>
      <c r="C99" s="40">
        <v>-1970673769</v>
      </c>
      <c r="D99" s="40">
        <v>-1246026661</v>
      </c>
      <c r="E99" s="40">
        <v>724647108</v>
      </c>
      <c r="F99" s="40"/>
      <c r="G99" s="40"/>
      <c r="H99" s="42"/>
      <c r="I99" s="42"/>
      <c r="J99" s="42"/>
      <c r="K99" s="42"/>
    </row>
    <row r="100" spans="1:11" ht="13.9" hidden="1" customHeight="1" x14ac:dyDescent="0.2">
      <c r="A100" s="77" t="s">
        <v>192</v>
      </c>
      <c r="B100" s="81"/>
      <c r="C100" s="81">
        <v>138780128</v>
      </c>
      <c r="D100" s="81"/>
      <c r="E100" s="81">
        <v>156190541</v>
      </c>
      <c r="F100" s="81"/>
      <c r="G100" s="81">
        <v>294970669</v>
      </c>
      <c r="I100" s="29">
        <f>G100</f>
        <v>294970669</v>
      </c>
      <c r="J100" s="29">
        <f>C100</f>
        <v>138780128</v>
      </c>
      <c r="K100" s="26" t="s">
        <v>121</v>
      </c>
    </row>
    <row r="101" spans="1:11" ht="13.9" hidden="1" customHeight="1" x14ac:dyDescent="0.2">
      <c r="A101" s="39" t="s">
        <v>193</v>
      </c>
      <c r="B101" s="40"/>
      <c r="C101" s="40">
        <v>138780128</v>
      </c>
      <c r="D101" s="40"/>
      <c r="E101" s="40">
        <v>156190541</v>
      </c>
      <c r="F101" s="40"/>
      <c r="G101" s="40">
        <v>294970669</v>
      </c>
      <c r="H101" s="42"/>
      <c r="I101" s="42"/>
      <c r="J101" s="42"/>
      <c r="K101" s="42"/>
    </row>
    <row r="102" spans="1:11" ht="13.9" hidden="1" customHeight="1" x14ac:dyDescent="0.2">
      <c r="A102" s="77" t="s">
        <v>194</v>
      </c>
      <c r="B102" s="81"/>
      <c r="C102" s="81">
        <v>2841370972.8600001</v>
      </c>
      <c r="D102" s="81"/>
      <c r="E102" s="81">
        <v>204486953</v>
      </c>
      <c r="F102" s="81"/>
      <c r="G102" s="81">
        <v>3045857925.8599997</v>
      </c>
      <c r="I102" s="29">
        <f>G102</f>
        <v>3045857925.8599997</v>
      </c>
      <c r="J102" s="29">
        <f>C102</f>
        <v>2841370972.8600001</v>
      </c>
      <c r="K102" s="26" t="s">
        <v>120</v>
      </c>
    </row>
    <row r="103" spans="1:11" ht="13.9" hidden="1" customHeight="1" x14ac:dyDescent="0.2">
      <c r="A103" s="39" t="s">
        <v>195</v>
      </c>
      <c r="B103" s="40"/>
      <c r="C103" s="40">
        <v>2841370972.8600001</v>
      </c>
      <c r="D103" s="40"/>
      <c r="E103" s="40">
        <v>204486953</v>
      </c>
      <c r="F103" s="40"/>
      <c r="G103" s="40">
        <v>3045857925.8599997</v>
      </c>
      <c r="H103" s="42"/>
      <c r="I103" s="42"/>
      <c r="J103" s="42"/>
      <c r="K103" s="42"/>
    </row>
    <row r="104" spans="1:11" ht="13.9" hidden="1" customHeight="1" x14ac:dyDescent="0.2">
      <c r="A104" s="51" t="s">
        <v>49</v>
      </c>
      <c r="B104" s="52"/>
      <c r="C104" s="52">
        <v>99100000</v>
      </c>
      <c r="D104" s="52">
        <v>99100000</v>
      </c>
      <c r="E104" s="52">
        <v>13749100000</v>
      </c>
      <c r="F104" s="52"/>
      <c r="G104" s="52">
        <v>13749100000</v>
      </c>
      <c r="H104" s="42"/>
      <c r="I104" s="42"/>
      <c r="J104" s="42"/>
      <c r="K104" s="42"/>
    </row>
    <row r="105" spans="1:11" ht="13.9" hidden="1" customHeight="1" x14ac:dyDescent="0.2">
      <c r="A105" s="78" t="s">
        <v>50</v>
      </c>
      <c r="B105" s="82"/>
      <c r="C105" s="82">
        <v>99100000</v>
      </c>
      <c r="D105" s="82">
        <v>99100000</v>
      </c>
      <c r="E105" s="82">
        <v>13749100000</v>
      </c>
      <c r="F105" s="82"/>
      <c r="G105" s="82">
        <v>13749100000</v>
      </c>
      <c r="I105" s="29">
        <f>G105</f>
        <v>13749100000</v>
      </c>
      <c r="J105" s="29">
        <f>C105</f>
        <v>99100000</v>
      </c>
      <c r="K105" s="26" t="s">
        <v>115</v>
      </c>
    </row>
    <row r="106" spans="1:11" ht="13.9" hidden="1" customHeight="1" x14ac:dyDescent="0.2">
      <c r="A106" s="77" t="s">
        <v>51</v>
      </c>
      <c r="B106" s="81"/>
      <c r="C106" s="81">
        <v>-14015867896.74</v>
      </c>
      <c r="D106" s="81"/>
      <c r="E106" s="81">
        <v>21773767018.229996</v>
      </c>
      <c r="F106" s="81"/>
      <c r="G106" s="81">
        <v>7757899121.4899998</v>
      </c>
      <c r="I106" s="29">
        <f>G106</f>
        <v>7757899121.4899998</v>
      </c>
      <c r="J106" s="29">
        <f>C106</f>
        <v>-14015867896.74</v>
      </c>
      <c r="K106" s="26" t="s">
        <v>5</v>
      </c>
    </row>
    <row r="107" spans="1:11" ht="13.9" hidden="1" customHeight="1" x14ac:dyDescent="0.2">
      <c r="A107" s="39" t="s">
        <v>52</v>
      </c>
      <c r="B107" s="40"/>
      <c r="C107" s="40">
        <v>-3268414583.1199999</v>
      </c>
      <c r="D107" s="40"/>
      <c r="E107" s="40">
        <v>21773767018.229996</v>
      </c>
      <c r="F107" s="40"/>
      <c r="G107" s="40">
        <v>18505352435.109997</v>
      </c>
      <c r="H107" s="42"/>
      <c r="I107" s="42"/>
      <c r="J107" s="42"/>
      <c r="K107" s="42"/>
    </row>
    <row r="108" spans="1:11" ht="13.9" hidden="1" customHeight="1" x14ac:dyDescent="0.2">
      <c r="A108" s="39" t="s">
        <v>90</v>
      </c>
      <c r="B108" s="40"/>
      <c r="C108" s="40">
        <v>-10747453313.619999</v>
      </c>
      <c r="D108" s="40"/>
      <c r="E108" s="40"/>
      <c r="F108" s="40"/>
      <c r="G108" s="40">
        <v>-10747453313.619999</v>
      </c>
      <c r="H108" s="42"/>
      <c r="I108" s="42"/>
      <c r="J108" s="42"/>
      <c r="K108" s="42"/>
    </row>
    <row r="109" spans="1:11" ht="13.9" hidden="1" customHeight="1" x14ac:dyDescent="0.2">
      <c r="A109" s="77" t="s">
        <v>53</v>
      </c>
      <c r="B109" s="81"/>
      <c r="C109" s="81"/>
      <c r="D109" s="81">
        <v>38591697949.360001</v>
      </c>
      <c r="E109" s="81">
        <v>38591697949.360001</v>
      </c>
      <c r="F109" s="81"/>
      <c r="G109" s="81"/>
    </row>
    <row r="110" spans="1:11" ht="13.9" hidden="1" customHeight="1" x14ac:dyDescent="0.2">
      <c r="A110" s="78" t="s">
        <v>54</v>
      </c>
      <c r="B110" s="82"/>
      <c r="C110" s="82"/>
      <c r="D110" s="82">
        <v>38591697949.360001</v>
      </c>
      <c r="E110" s="82">
        <v>38591697949.360001</v>
      </c>
      <c r="F110" s="82"/>
      <c r="G110" s="82"/>
    </row>
    <row r="111" spans="1:11" ht="13.9" hidden="1" customHeight="1" x14ac:dyDescent="0.2">
      <c r="A111" s="77" t="s">
        <v>196</v>
      </c>
      <c r="B111" s="81"/>
      <c r="C111" s="81"/>
      <c r="D111" s="81">
        <v>4969332673.1599998</v>
      </c>
      <c r="E111" s="81">
        <v>4969332673.1599998</v>
      </c>
      <c r="F111" s="81"/>
      <c r="G111" s="81"/>
    </row>
    <row r="112" spans="1:11" ht="13.9" hidden="1" customHeight="1" x14ac:dyDescent="0.2">
      <c r="A112" s="78" t="s">
        <v>197</v>
      </c>
      <c r="B112" s="82"/>
      <c r="C112" s="82"/>
      <c r="D112" s="82">
        <v>4969332673.1599998</v>
      </c>
      <c r="E112" s="82">
        <v>4969332673.1599998</v>
      </c>
      <c r="F112" s="82"/>
      <c r="G112" s="82"/>
    </row>
    <row r="113" spans="1:7" ht="13.9" hidden="1" customHeight="1" x14ac:dyDescent="0.2">
      <c r="A113" s="77" t="s">
        <v>63</v>
      </c>
      <c r="B113" s="81"/>
      <c r="C113" s="81"/>
      <c r="D113" s="81">
        <v>10784219.08</v>
      </c>
      <c r="E113" s="81">
        <v>10784219.08</v>
      </c>
      <c r="F113" s="81"/>
      <c r="G113" s="81"/>
    </row>
    <row r="114" spans="1:7" ht="13.9" hidden="1" customHeight="1" x14ac:dyDescent="0.2">
      <c r="A114" s="78" t="s">
        <v>64</v>
      </c>
      <c r="B114" s="82"/>
      <c r="C114" s="82"/>
      <c r="D114" s="82">
        <v>10784219.08</v>
      </c>
      <c r="E114" s="82">
        <v>10784219.08</v>
      </c>
      <c r="F114" s="82"/>
      <c r="G114" s="82"/>
    </row>
    <row r="115" spans="1:7" ht="13.9" hidden="1" customHeight="1" x14ac:dyDescent="0.2">
      <c r="A115" s="77" t="s">
        <v>55</v>
      </c>
      <c r="B115" s="81"/>
      <c r="C115" s="81"/>
      <c r="D115" s="81">
        <v>33627942891.099998</v>
      </c>
      <c r="E115" s="81">
        <v>33627942891.099998</v>
      </c>
      <c r="F115" s="81"/>
      <c r="G115" s="81"/>
    </row>
    <row r="116" spans="1:7" ht="13.9" hidden="1" customHeight="1" x14ac:dyDescent="0.2">
      <c r="A116" s="78" t="s">
        <v>198</v>
      </c>
      <c r="B116" s="82"/>
      <c r="C116" s="82"/>
      <c r="D116" s="82">
        <v>1381072.1</v>
      </c>
      <c r="E116" s="82">
        <v>1381072.1</v>
      </c>
      <c r="F116" s="82"/>
      <c r="G116" s="82"/>
    </row>
    <row r="117" spans="1:7" ht="13.9" hidden="1" customHeight="1" x14ac:dyDescent="0.2">
      <c r="A117" s="78" t="s">
        <v>56</v>
      </c>
      <c r="B117" s="82"/>
      <c r="C117" s="82"/>
      <c r="D117" s="82">
        <v>1927059722.98</v>
      </c>
      <c r="E117" s="82">
        <v>1927059722.98</v>
      </c>
      <c r="F117" s="82"/>
      <c r="G117" s="82"/>
    </row>
    <row r="118" spans="1:7" ht="13.9" hidden="1" customHeight="1" x14ac:dyDescent="0.2">
      <c r="A118" s="78" t="s">
        <v>199</v>
      </c>
      <c r="B118" s="82"/>
      <c r="C118" s="82"/>
      <c r="D118" s="82">
        <v>31699502096.02</v>
      </c>
      <c r="E118" s="82">
        <v>31699502096.02</v>
      </c>
      <c r="F118" s="82"/>
      <c r="G118" s="82"/>
    </row>
    <row r="119" spans="1:7" ht="13.9" hidden="1" customHeight="1" x14ac:dyDescent="0.2">
      <c r="A119" s="77" t="s">
        <v>200</v>
      </c>
      <c r="B119" s="81"/>
      <c r="C119" s="81"/>
      <c r="D119" s="81">
        <v>3124710161.54</v>
      </c>
      <c r="E119" s="81">
        <v>3124710161.54</v>
      </c>
      <c r="F119" s="81"/>
      <c r="G119" s="81"/>
    </row>
    <row r="120" spans="1:7" ht="13.9" hidden="1" customHeight="1" x14ac:dyDescent="0.2">
      <c r="A120" s="78" t="s">
        <v>201</v>
      </c>
      <c r="B120" s="82"/>
      <c r="C120" s="82"/>
      <c r="D120" s="82">
        <v>3124710161.54</v>
      </c>
      <c r="E120" s="82">
        <v>3124710161.54</v>
      </c>
      <c r="F120" s="82"/>
      <c r="G120" s="82"/>
    </row>
    <row r="121" spans="1:7" ht="13.9" hidden="1" customHeight="1" x14ac:dyDescent="0.2">
      <c r="A121" s="77" t="s">
        <v>202</v>
      </c>
      <c r="B121" s="81"/>
      <c r="C121" s="81"/>
      <c r="D121" s="81">
        <v>399613919.88999999</v>
      </c>
      <c r="E121" s="81">
        <v>399613919.88999999</v>
      </c>
      <c r="F121" s="81"/>
      <c r="G121" s="81"/>
    </row>
    <row r="122" spans="1:7" ht="13.9" hidden="1" customHeight="1" x14ac:dyDescent="0.2">
      <c r="A122" s="78" t="s">
        <v>203</v>
      </c>
      <c r="B122" s="82"/>
      <c r="C122" s="82"/>
      <c r="D122" s="82">
        <v>184962029.56999999</v>
      </c>
      <c r="E122" s="82">
        <v>184962029.56999999</v>
      </c>
      <c r="F122" s="82"/>
      <c r="G122" s="82"/>
    </row>
    <row r="123" spans="1:7" ht="13.9" hidden="1" customHeight="1" x14ac:dyDescent="0.2">
      <c r="A123" s="78" t="s">
        <v>204</v>
      </c>
      <c r="B123" s="82"/>
      <c r="C123" s="82"/>
      <c r="D123" s="82">
        <v>214651890.31999999</v>
      </c>
      <c r="E123" s="82">
        <v>214651890.31999999</v>
      </c>
      <c r="F123" s="82"/>
      <c r="G123" s="82"/>
    </row>
    <row r="124" spans="1:7" ht="13.9" hidden="1" customHeight="1" x14ac:dyDescent="0.2">
      <c r="A124" s="77" t="s">
        <v>57</v>
      </c>
      <c r="B124" s="81"/>
      <c r="C124" s="81"/>
      <c r="D124" s="81">
        <v>448822208.63</v>
      </c>
      <c r="E124" s="81">
        <v>448822208.63</v>
      </c>
      <c r="F124" s="81"/>
      <c r="G124" s="81"/>
    </row>
    <row r="125" spans="1:7" ht="13.9" hidden="1" customHeight="1" x14ac:dyDescent="0.2">
      <c r="A125" s="78" t="s">
        <v>58</v>
      </c>
      <c r="B125" s="82"/>
      <c r="C125" s="82"/>
      <c r="D125" s="82">
        <v>448822208.63</v>
      </c>
      <c r="E125" s="82">
        <v>448822208.63</v>
      </c>
      <c r="F125" s="82"/>
      <c r="G125" s="82"/>
    </row>
    <row r="126" spans="1:7" ht="13.9" hidden="1" customHeight="1" x14ac:dyDescent="0.2">
      <c r="A126" s="77" t="s">
        <v>205</v>
      </c>
      <c r="B126" s="81"/>
      <c r="C126" s="81"/>
      <c r="D126" s="81">
        <v>2716023406.4199996</v>
      </c>
      <c r="E126" s="81">
        <v>2716023406.4199996</v>
      </c>
      <c r="F126" s="81"/>
      <c r="G126" s="81"/>
    </row>
    <row r="127" spans="1:7" ht="13.9" hidden="1" customHeight="1" x14ac:dyDescent="0.2">
      <c r="A127" s="78" t="s">
        <v>206</v>
      </c>
      <c r="B127" s="82"/>
      <c r="C127" s="82"/>
      <c r="D127" s="82">
        <v>1689562087.4200001</v>
      </c>
      <c r="E127" s="82">
        <v>1689562087.4200001</v>
      </c>
      <c r="F127" s="82"/>
      <c r="G127" s="82"/>
    </row>
    <row r="128" spans="1:7" ht="13.9" hidden="1" customHeight="1" x14ac:dyDescent="0.2">
      <c r="A128" s="78" t="s">
        <v>207</v>
      </c>
      <c r="B128" s="82"/>
      <c r="C128" s="82"/>
      <c r="D128" s="82">
        <v>1026461319</v>
      </c>
      <c r="E128" s="82">
        <v>1026461319</v>
      </c>
      <c r="F128" s="82"/>
      <c r="G128" s="82"/>
    </row>
    <row r="129" spans="1:7" ht="13.9" hidden="1" customHeight="1" x14ac:dyDescent="0.2">
      <c r="A129" s="77" t="s">
        <v>59</v>
      </c>
      <c r="B129" s="81"/>
      <c r="C129" s="81"/>
      <c r="D129" s="81">
        <v>2449298888.6500001</v>
      </c>
      <c r="E129" s="81">
        <v>2449298888.6500001</v>
      </c>
      <c r="F129" s="81"/>
      <c r="G129" s="81"/>
    </row>
    <row r="130" spans="1:7" ht="13.9" hidden="1" customHeight="1" x14ac:dyDescent="0.2">
      <c r="A130" s="78" t="s">
        <v>208</v>
      </c>
      <c r="B130" s="82"/>
      <c r="C130" s="82"/>
      <c r="D130" s="82">
        <v>4649340.84</v>
      </c>
      <c r="E130" s="82">
        <v>4649340.84</v>
      </c>
      <c r="F130" s="82"/>
      <c r="G130" s="82"/>
    </row>
    <row r="131" spans="1:7" ht="13.9" hidden="1" customHeight="1" x14ac:dyDescent="0.2">
      <c r="A131" s="78" t="s">
        <v>209</v>
      </c>
      <c r="B131" s="82"/>
      <c r="C131" s="82"/>
      <c r="D131" s="82">
        <v>9674717.8399999999</v>
      </c>
      <c r="E131" s="82">
        <v>9674717.8399999999</v>
      </c>
      <c r="F131" s="82"/>
      <c r="G131" s="82"/>
    </row>
    <row r="132" spans="1:7" ht="13.9" hidden="1" customHeight="1" x14ac:dyDescent="0.2">
      <c r="A132" s="78" t="s">
        <v>60</v>
      </c>
      <c r="B132" s="82"/>
      <c r="C132" s="82"/>
      <c r="D132" s="82">
        <v>2430737265.0799999</v>
      </c>
      <c r="E132" s="82">
        <v>2430737265.0799999</v>
      </c>
      <c r="F132" s="82"/>
      <c r="G132" s="82"/>
    </row>
    <row r="133" spans="1:7" ht="13.9" hidden="1" customHeight="1" x14ac:dyDescent="0.2">
      <c r="A133" s="78" t="s">
        <v>210</v>
      </c>
      <c r="B133" s="82"/>
      <c r="C133" s="82"/>
      <c r="D133" s="82">
        <v>4237564.8899999997</v>
      </c>
      <c r="E133" s="82">
        <v>4237564.8899999997</v>
      </c>
      <c r="F133" s="82"/>
      <c r="G133" s="82"/>
    </row>
    <row r="134" spans="1:7" ht="13.9" hidden="1" customHeight="1" x14ac:dyDescent="0.2">
      <c r="A134" s="77" t="s">
        <v>91</v>
      </c>
      <c r="B134" s="81"/>
      <c r="C134" s="81"/>
      <c r="D134" s="81">
        <v>6442073639</v>
      </c>
      <c r="E134" s="81">
        <v>6442073639</v>
      </c>
      <c r="F134" s="81"/>
      <c r="G134" s="81"/>
    </row>
    <row r="135" spans="1:7" ht="13.9" hidden="1" customHeight="1" x14ac:dyDescent="0.2">
      <c r="A135" s="78" t="s">
        <v>92</v>
      </c>
      <c r="B135" s="82"/>
      <c r="C135" s="82"/>
      <c r="D135" s="82">
        <v>6442073639</v>
      </c>
      <c r="E135" s="82">
        <v>6442073639</v>
      </c>
      <c r="F135" s="82"/>
      <c r="G135" s="82"/>
    </row>
    <row r="136" spans="1:7" ht="13.9" hidden="1" customHeight="1" x14ac:dyDescent="0.2">
      <c r="A136" s="77" t="s">
        <v>211</v>
      </c>
      <c r="B136" s="81"/>
      <c r="C136" s="81"/>
      <c r="D136" s="81">
        <v>3983295896.2599998</v>
      </c>
      <c r="E136" s="81">
        <v>3983295896.2599998</v>
      </c>
      <c r="F136" s="81"/>
      <c r="G136" s="81"/>
    </row>
    <row r="137" spans="1:7" ht="13.9" hidden="1" customHeight="1" x14ac:dyDescent="0.2">
      <c r="A137" s="78" t="s">
        <v>212</v>
      </c>
      <c r="B137" s="82"/>
      <c r="C137" s="82"/>
      <c r="D137" s="82">
        <v>2921446791.6700001</v>
      </c>
      <c r="E137" s="82">
        <v>2921446791.6700001</v>
      </c>
      <c r="F137" s="82"/>
      <c r="G137" s="82"/>
    </row>
    <row r="138" spans="1:7" ht="13.9" hidden="1" customHeight="1" x14ac:dyDescent="0.2">
      <c r="A138" s="78" t="s">
        <v>213</v>
      </c>
      <c r="B138" s="82"/>
      <c r="C138" s="82"/>
      <c r="D138" s="82">
        <v>1061849104.59</v>
      </c>
      <c r="E138" s="82">
        <v>1061849104.59</v>
      </c>
      <c r="F138" s="82"/>
      <c r="G138" s="82"/>
    </row>
    <row r="139" spans="1:7" ht="13.9" hidden="1" customHeight="1" x14ac:dyDescent="0.2">
      <c r="A139" s="77" t="s">
        <v>214</v>
      </c>
      <c r="B139" s="81"/>
      <c r="C139" s="81"/>
      <c r="D139" s="81">
        <v>630488040.77999997</v>
      </c>
      <c r="E139" s="81">
        <v>630488040.77999997</v>
      </c>
      <c r="F139" s="81"/>
      <c r="G139" s="81"/>
    </row>
    <row r="140" spans="1:7" ht="13.9" hidden="1" customHeight="1" x14ac:dyDescent="0.2">
      <c r="A140" s="78" t="s">
        <v>215</v>
      </c>
      <c r="B140" s="82"/>
      <c r="C140" s="82"/>
      <c r="D140" s="82">
        <v>630488040.77999997</v>
      </c>
      <c r="E140" s="82">
        <v>630488040.77999997</v>
      </c>
      <c r="F140" s="82"/>
      <c r="G140" s="82"/>
    </row>
    <row r="141" spans="1:7" ht="13.9" hidden="1" customHeight="1" x14ac:dyDescent="0.2">
      <c r="A141" s="80" t="s">
        <v>61</v>
      </c>
      <c r="B141" s="83">
        <v>26727365416.279999</v>
      </c>
      <c r="C141" s="83">
        <v>26727365416.279999</v>
      </c>
      <c r="D141" s="83">
        <v>238509112800.31</v>
      </c>
      <c r="E141" s="83">
        <v>238509112800.31</v>
      </c>
      <c r="F141" s="83">
        <v>26359880452.249996</v>
      </c>
      <c r="G141" s="83">
        <v>26359880452.249996</v>
      </c>
    </row>
    <row r="142" spans="1:7" ht="13.9" customHeight="1" x14ac:dyDescent="0.2">
      <c r="A142" s="49"/>
      <c r="B142" s="50"/>
      <c r="C142" s="50"/>
      <c r="D142" s="50"/>
      <c r="E142" s="50"/>
      <c r="F142" s="50"/>
      <c r="G142" s="50"/>
    </row>
  </sheetData>
  <autoFilter ref="A4:K141" xr:uid="{00000000-0009-0000-0000-000001000000}">
    <filterColumn colId="10">
      <filters>
        <filter val="Прочие долгосрочные активы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zoomScale="70" zoomScaleNormal="70" workbookViewId="0">
      <selection activeCell="E5" sqref="E5"/>
    </sheetView>
  </sheetViews>
  <sheetFormatPr defaultColWidth="8.85546875" defaultRowHeight="12.75" x14ac:dyDescent="0.2"/>
  <cols>
    <col min="1" max="1" width="21.28515625" style="55" customWidth="1"/>
    <col min="2" max="2" width="37.85546875" style="55" customWidth="1"/>
    <col min="3" max="3" width="12.28515625" style="55" bestFit="1" customWidth="1"/>
    <col min="4" max="4" width="15.85546875" style="55" bestFit="1" customWidth="1"/>
    <col min="5" max="16384" width="8.85546875" style="55"/>
  </cols>
  <sheetData>
    <row r="1" spans="1:6" x14ac:dyDescent="0.2">
      <c r="A1" s="68" t="s">
        <v>137</v>
      </c>
    </row>
    <row r="2" spans="1:6" x14ac:dyDescent="0.2">
      <c r="A2" s="68" t="s">
        <v>239</v>
      </c>
    </row>
    <row r="3" spans="1:6" x14ac:dyDescent="0.2">
      <c r="A3" s="69" t="s">
        <v>219</v>
      </c>
      <c r="B3" s="69" t="s">
        <v>65</v>
      </c>
      <c r="C3" s="70" t="s">
        <v>15</v>
      </c>
      <c r="D3" s="70" t="s">
        <v>16</v>
      </c>
    </row>
    <row r="4" spans="1:6" x14ac:dyDescent="0.2">
      <c r="A4" s="69" t="s">
        <v>240</v>
      </c>
      <c r="B4" s="69" t="s">
        <v>66</v>
      </c>
      <c r="C4" s="71"/>
      <c r="D4" s="71">
        <v>99100000</v>
      </c>
      <c r="E4" s="56"/>
      <c r="F4" s="56"/>
    </row>
    <row r="5" spans="1:6" x14ac:dyDescent="0.2">
      <c r="A5" s="72"/>
      <c r="B5" s="73" t="s">
        <v>98</v>
      </c>
      <c r="C5" s="74"/>
      <c r="D5" s="74">
        <v>13650000000</v>
      </c>
      <c r="E5" s="56"/>
      <c r="F5" s="56"/>
    </row>
    <row r="6" spans="1:6" x14ac:dyDescent="0.2">
      <c r="A6" s="72"/>
      <c r="B6" s="73" t="s">
        <v>240</v>
      </c>
      <c r="C6" s="74">
        <v>99100000</v>
      </c>
      <c r="D6" s="74">
        <v>99100000</v>
      </c>
      <c r="E6" s="56"/>
      <c r="F6" s="56"/>
    </row>
    <row r="7" spans="1:6" x14ac:dyDescent="0.2">
      <c r="A7" s="69"/>
      <c r="B7" s="69" t="s">
        <v>67</v>
      </c>
      <c r="C7" s="71">
        <v>99100000</v>
      </c>
      <c r="D7" s="71">
        <v>13749100000</v>
      </c>
      <c r="E7" s="56"/>
      <c r="F7" s="56"/>
    </row>
    <row r="8" spans="1:6" x14ac:dyDescent="0.2">
      <c r="A8" s="69"/>
      <c r="B8" s="69" t="s">
        <v>68</v>
      </c>
      <c r="C8" s="71"/>
      <c r="D8" s="71">
        <v>13749100000</v>
      </c>
      <c r="E8" s="56"/>
      <c r="F8" s="56"/>
    </row>
    <row r="9" spans="1:6" x14ac:dyDescent="0.2">
      <c r="A9" s="64"/>
      <c r="B9" s="64"/>
      <c r="C9" s="56"/>
      <c r="D9" s="56"/>
      <c r="E9" s="56"/>
      <c r="F9" s="56"/>
    </row>
    <row r="10" spans="1:6" x14ac:dyDescent="0.2">
      <c r="A10" s="64"/>
      <c r="B10" s="64"/>
      <c r="C10" s="56"/>
      <c r="D10" s="56"/>
      <c r="E10" s="56"/>
      <c r="F10" s="56"/>
    </row>
    <row r="11" spans="1:6" x14ac:dyDescent="0.2">
      <c r="A11" s="64"/>
      <c r="B11" s="64"/>
      <c r="C11" s="56"/>
      <c r="D11" s="56"/>
      <c r="E11" s="56"/>
      <c r="F11" s="56"/>
    </row>
    <row r="12" spans="1:6" x14ac:dyDescent="0.2">
      <c r="A12" s="64"/>
      <c r="B12" s="64"/>
      <c r="C12" s="56"/>
      <c r="D12" s="56"/>
      <c r="E12" s="56"/>
      <c r="F12" s="56"/>
    </row>
    <row r="13" spans="1:6" x14ac:dyDescent="0.2">
      <c r="A13" s="64"/>
      <c r="B13" s="64"/>
      <c r="C13" s="56"/>
      <c r="D13" s="56"/>
      <c r="E13" s="56"/>
      <c r="F13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2:H45"/>
  <sheetViews>
    <sheetView zoomScale="70" zoomScaleNormal="70" workbookViewId="0">
      <selection activeCell="A6" sqref="A6:H6"/>
    </sheetView>
  </sheetViews>
  <sheetFormatPr defaultColWidth="8.7109375" defaultRowHeight="12.75" outlineLevelCol="1" x14ac:dyDescent="0.2"/>
  <cols>
    <col min="1" max="1" width="58" style="1" customWidth="1"/>
    <col min="2" max="2" width="2.85546875" style="1" customWidth="1"/>
    <col min="3" max="3" width="6.85546875" style="1" bestFit="1" customWidth="1"/>
    <col min="4" max="4" width="2.7109375" style="1" customWidth="1" outlineLevel="1"/>
    <col min="5" max="5" width="13.28515625" style="13" customWidth="1"/>
    <col min="6" max="6" width="2.7109375" style="1" customWidth="1"/>
    <col min="7" max="7" width="2.7109375" style="1" customWidth="1" outlineLevel="1"/>
    <col min="8" max="8" width="14.85546875" style="13" customWidth="1"/>
    <col min="9" max="9" width="4.85546875" style="1" customWidth="1"/>
    <col min="10" max="11" width="8.7109375" style="1"/>
    <col min="12" max="12" width="11.7109375" style="1" bestFit="1" customWidth="1"/>
    <col min="13" max="13" width="11.28515625" style="1" customWidth="1"/>
    <col min="14" max="14" width="11.7109375" style="1" bestFit="1" customWidth="1"/>
    <col min="15" max="15" width="8.7109375" style="1"/>
    <col min="16" max="16" width="12" style="1" bestFit="1" customWidth="1"/>
    <col min="17" max="16384" width="8.7109375" style="1"/>
  </cols>
  <sheetData>
    <row r="2" spans="1:8" x14ac:dyDescent="0.2">
      <c r="A2" s="142" t="s">
        <v>389</v>
      </c>
    </row>
    <row r="5" spans="1:8" x14ac:dyDescent="0.2">
      <c r="A5" s="147" t="s">
        <v>77</v>
      </c>
      <c r="B5" s="147"/>
      <c r="C5" s="147"/>
      <c r="D5" s="147"/>
      <c r="E5" s="147"/>
      <c r="F5" s="147"/>
      <c r="G5" s="147"/>
      <c r="H5" s="147"/>
    </row>
    <row r="6" spans="1:8" x14ac:dyDescent="0.2">
      <c r="A6" s="146" t="s">
        <v>395</v>
      </c>
      <c r="B6" s="146"/>
      <c r="C6" s="146"/>
      <c r="D6" s="146"/>
      <c r="E6" s="146"/>
      <c r="F6" s="146"/>
      <c r="G6" s="146"/>
      <c r="H6" s="146"/>
    </row>
    <row r="7" spans="1:8" ht="13.5" thickBot="1" x14ac:dyDescent="0.25">
      <c r="A7" s="129"/>
      <c r="C7" s="129"/>
      <c r="E7" s="132"/>
      <c r="H7" s="143" t="s">
        <v>390</v>
      </c>
    </row>
    <row r="8" spans="1:8" ht="45" customHeight="1" thickBot="1" x14ac:dyDescent="0.25">
      <c r="A8" s="127"/>
      <c r="B8" s="14"/>
      <c r="C8" s="131" t="s">
        <v>380</v>
      </c>
      <c r="D8" s="14"/>
      <c r="E8" s="131" t="s">
        <v>370</v>
      </c>
      <c r="F8" s="14"/>
      <c r="G8" s="14">
        <v>2022</v>
      </c>
      <c r="H8" s="131" t="s">
        <v>368</v>
      </c>
    </row>
    <row r="9" spans="1:8" x14ac:dyDescent="0.2">
      <c r="A9" s="9"/>
      <c r="B9" s="9"/>
      <c r="C9" s="13"/>
      <c r="D9" s="9"/>
      <c r="F9" s="9"/>
      <c r="G9" s="9"/>
    </row>
    <row r="10" spans="1:8" x14ac:dyDescent="0.2">
      <c r="A10" s="1" t="s">
        <v>127</v>
      </c>
      <c r="C10" s="120" t="s">
        <v>381</v>
      </c>
      <c r="E10" s="13">
        <v>5555376</v>
      </c>
      <c r="H10" s="13">
        <v>4905126</v>
      </c>
    </row>
    <row r="11" spans="1:8" x14ac:dyDescent="0.2">
      <c r="A11" s="1" t="s">
        <v>128</v>
      </c>
      <c r="C11" s="120" t="s">
        <v>382</v>
      </c>
      <c r="E11" s="13">
        <v>-3977954</v>
      </c>
      <c r="H11" s="13">
        <v>-3124710</v>
      </c>
    </row>
    <row r="12" spans="1:8" ht="13.5" thickBot="1" x14ac:dyDescent="0.25">
      <c r="A12" s="4" t="s">
        <v>129</v>
      </c>
      <c r="B12" s="9"/>
      <c r="C12" s="121"/>
      <c r="D12" s="9"/>
      <c r="E12" s="22">
        <v>1577422</v>
      </c>
      <c r="F12" s="9"/>
      <c r="G12" s="9"/>
      <c r="H12" s="22">
        <v>1780416</v>
      </c>
    </row>
    <row r="13" spans="1:8" x14ac:dyDescent="0.2">
      <c r="A13" s="9"/>
      <c r="B13" s="9"/>
      <c r="C13" s="120"/>
      <c r="D13" s="9"/>
      <c r="F13" s="9"/>
      <c r="G13" s="9"/>
    </row>
    <row r="14" spans="1:8" x14ac:dyDescent="0.2">
      <c r="A14" s="1" t="s">
        <v>130</v>
      </c>
      <c r="C14" s="120" t="s">
        <v>383</v>
      </c>
      <c r="E14" s="13">
        <v>-480146</v>
      </c>
      <c r="H14" s="13">
        <v>-350872</v>
      </c>
    </row>
    <row r="15" spans="1:8" x14ac:dyDescent="0.2">
      <c r="A15" s="1" t="s">
        <v>9</v>
      </c>
      <c r="C15" s="120" t="s">
        <v>384</v>
      </c>
      <c r="E15" s="13">
        <v>-463592</v>
      </c>
      <c r="H15" s="13">
        <v>-385582</v>
      </c>
    </row>
    <row r="16" spans="1:8" ht="13.5" thickBot="1" x14ac:dyDescent="0.25">
      <c r="A16" s="4" t="s">
        <v>131</v>
      </c>
      <c r="B16" s="9"/>
      <c r="C16" s="121"/>
      <c r="D16" s="9"/>
      <c r="E16" s="22">
        <v>633684</v>
      </c>
      <c r="F16" s="9"/>
      <c r="G16" s="9"/>
      <c r="H16" s="22">
        <v>1043962</v>
      </c>
    </row>
    <row r="17" spans="1:8" x14ac:dyDescent="0.2">
      <c r="C17" s="120"/>
    </row>
    <row r="18" spans="1:8" x14ac:dyDescent="0.2">
      <c r="A18" s="1" t="s">
        <v>267</v>
      </c>
      <c r="C18" s="120"/>
      <c r="E18" s="13">
        <v>59019</v>
      </c>
      <c r="H18" s="13">
        <v>6598</v>
      </c>
    </row>
    <row r="19" spans="1:8" x14ac:dyDescent="0.2">
      <c r="A19" s="1" t="s">
        <v>134</v>
      </c>
      <c r="C19" s="120"/>
      <c r="E19" s="13">
        <v>0</v>
      </c>
      <c r="H19" s="13">
        <v>-14437</v>
      </c>
    </row>
    <row r="20" spans="1:8" x14ac:dyDescent="0.2">
      <c r="A20" s="1" t="s">
        <v>238</v>
      </c>
      <c r="C20" s="120"/>
      <c r="E20" s="13">
        <v>0</v>
      </c>
      <c r="H20" s="13">
        <v>0</v>
      </c>
    </row>
    <row r="21" spans="1:8" x14ac:dyDescent="0.2">
      <c r="A21" s="1" t="s">
        <v>371</v>
      </c>
      <c r="C21" s="120" t="s">
        <v>385</v>
      </c>
      <c r="E21" s="13">
        <v>-210309</v>
      </c>
      <c r="H21" s="13">
        <v>0</v>
      </c>
    </row>
    <row r="22" spans="1:8" x14ac:dyDescent="0.2">
      <c r="A22" s="1" t="s">
        <v>136</v>
      </c>
      <c r="C22" s="120"/>
      <c r="E22" s="13">
        <v>4219</v>
      </c>
      <c r="H22" s="13">
        <v>16540</v>
      </c>
    </row>
    <row r="23" spans="1:8" x14ac:dyDescent="0.2">
      <c r="A23" s="1" t="s">
        <v>74</v>
      </c>
      <c r="C23" s="120"/>
      <c r="E23" s="13">
        <v>6625</v>
      </c>
      <c r="H23" s="13">
        <v>33621</v>
      </c>
    </row>
    <row r="24" spans="1:8" x14ac:dyDescent="0.2">
      <c r="A24" s="1" t="s">
        <v>10</v>
      </c>
      <c r="C24" s="120"/>
      <c r="E24" s="13">
        <v>-1574</v>
      </c>
      <c r="H24" s="13">
        <v>-12887</v>
      </c>
    </row>
    <row r="25" spans="1:8" ht="13.5" thickBot="1" x14ac:dyDescent="0.25">
      <c r="A25" s="4" t="s">
        <v>366</v>
      </c>
      <c r="B25" s="9"/>
      <c r="C25" s="123"/>
      <c r="D25" s="9"/>
      <c r="E25" s="4">
        <v>491664</v>
      </c>
      <c r="F25" s="9"/>
      <c r="G25" s="9"/>
      <c r="H25" s="4">
        <v>1073397</v>
      </c>
    </row>
    <row r="26" spans="1:8" x14ac:dyDescent="0.2">
      <c r="C26" s="120"/>
    </row>
    <row r="27" spans="1:8" x14ac:dyDescent="0.2">
      <c r="A27" s="1" t="s">
        <v>132</v>
      </c>
      <c r="C27" s="120"/>
      <c r="E27" s="13">
        <v>17092</v>
      </c>
      <c r="H27" s="13">
        <v>10784</v>
      </c>
    </row>
    <row r="28" spans="1:8" x14ac:dyDescent="0.2">
      <c r="A28" s="1" t="s">
        <v>133</v>
      </c>
      <c r="C28" s="120" t="s">
        <v>386</v>
      </c>
      <c r="E28" s="13">
        <v>-381424</v>
      </c>
      <c r="H28" s="13">
        <v>-3236241</v>
      </c>
    </row>
    <row r="29" spans="1:8" ht="13.5" thickBot="1" x14ac:dyDescent="0.25">
      <c r="A29" s="4" t="s">
        <v>379</v>
      </c>
      <c r="B29" s="9"/>
      <c r="C29" s="123"/>
      <c r="D29" s="9"/>
      <c r="E29" s="4">
        <v>127332</v>
      </c>
      <c r="F29" s="9"/>
      <c r="G29" s="9"/>
      <c r="H29" s="4">
        <v>-2152060</v>
      </c>
    </row>
    <row r="30" spans="1:8" x14ac:dyDescent="0.2">
      <c r="C30" s="120"/>
    </row>
    <row r="31" spans="1:8" x14ac:dyDescent="0.2">
      <c r="A31" s="1" t="s">
        <v>94</v>
      </c>
      <c r="C31" s="120" t="s">
        <v>387</v>
      </c>
      <c r="E31" s="13">
        <v>-103064</v>
      </c>
      <c r="H31" s="13">
        <v>-207822</v>
      </c>
    </row>
    <row r="32" spans="1:8" ht="13.5" thickBot="1" x14ac:dyDescent="0.25">
      <c r="A32" s="4" t="s">
        <v>378</v>
      </c>
      <c r="B32" s="9"/>
      <c r="C32" s="121"/>
      <c r="D32" s="9"/>
      <c r="E32" s="22">
        <v>24268</v>
      </c>
      <c r="F32" s="9"/>
      <c r="G32" s="9"/>
      <c r="H32" s="22">
        <v>-2359882</v>
      </c>
    </row>
    <row r="33" spans="1:8" x14ac:dyDescent="0.2">
      <c r="C33" s="120"/>
    </row>
    <row r="34" spans="1:8" ht="13.5" thickBot="1" x14ac:dyDescent="0.25">
      <c r="A34" s="4" t="s">
        <v>377</v>
      </c>
      <c r="B34" s="9"/>
      <c r="C34" s="121"/>
      <c r="D34" s="9"/>
      <c r="E34" s="22">
        <v>24268</v>
      </c>
      <c r="F34" s="9"/>
      <c r="G34" s="9"/>
      <c r="H34" s="22">
        <v>-2359882</v>
      </c>
    </row>
    <row r="36" spans="1:8" x14ac:dyDescent="0.2">
      <c r="A36" s="137" t="s">
        <v>388</v>
      </c>
      <c r="B36" s="137"/>
      <c r="C36" s="137"/>
      <c r="D36" s="137"/>
      <c r="E36" s="139">
        <v>1.77</v>
      </c>
      <c r="F36" s="140"/>
      <c r="G36" s="140"/>
      <c r="H36" s="141">
        <v>-672.02</v>
      </c>
    </row>
    <row r="38" spans="1:8" x14ac:dyDescent="0.2">
      <c r="E38" s="126"/>
      <c r="F38" s="126"/>
      <c r="G38" s="126"/>
      <c r="H38" s="126"/>
    </row>
    <row r="39" spans="1:8" s="9" customFormat="1" x14ac:dyDescent="0.2">
      <c r="A39" s="137"/>
      <c r="E39" s="37"/>
      <c r="H39" s="37"/>
    </row>
    <row r="40" spans="1:8" x14ac:dyDescent="0.2">
      <c r="A40" s="1" t="s">
        <v>391</v>
      </c>
    </row>
    <row r="41" spans="1:8" x14ac:dyDescent="0.2">
      <c r="A41" s="1" t="s">
        <v>392</v>
      </c>
    </row>
    <row r="43" spans="1:8" x14ac:dyDescent="0.2">
      <c r="A43" s="137"/>
    </row>
    <row r="44" spans="1:8" x14ac:dyDescent="0.2">
      <c r="A44" s="1" t="s">
        <v>393</v>
      </c>
    </row>
    <row r="45" spans="1:8" x14ac:dyDescent="0.2">
      <c r="A45" s="1" t="s">
        <v>394</v>
      </c>
    </row>
  </sheetData>
  <mergeCells count="2">
    <mergeCell ref="A5:H5"/>
    <mergeCell ref="A6:H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2"/>
  <sheetViews>
    <sheetView zoomScale="70" zoomScaleNormal="70" workbookViewId="0">
      <selection activeCell="F24" sqref="F24"/>
    </sheetView>
  </sheetViews>
  <sheetFormatPr defaultColWidth="8.85546875" defaultRowHeight="12.75" x14ac:dyDescent="0.2"/>
  <cols>
    <col min="1" max="1" width="8.85546875" style="55"/>
    <col min="2" max="2" width="39" style="55" customWidth="1"/>
    <col min="3" max="4" width="15.85546875" style="55" bestFit="1" customWidth="1"/>
    <col min="5" max="5" width="6.5703125" style="55" customWidth="1"/>
    <col min="6" max="7" width="16.7109375" style="56" customWidth="1"/>
    <col min="8" max="8" width="63.28515625" style="55" customWidth="1"/>
    <col min="9" max="16384" width="8.85546875" style="55"/>
  </cols>
  <sheetData>
    <row r="1" spans="1:8" x14ac:dyDescent="0.2">
      <c r="A1" s="57" t="s">
        <v>137</v>
      </c>
    </row>
    <row r="2" spans="1:8" x14ac:dyDescent="0.2">
      <c r="A2" s="57" t="s">
        <v>218</v>
      </c>
    </row>
    <row r="3" spans="1:8" x14ac:dyDescent="0.2">
      <c r="A3" s="58" t="s">
        <v>219</v>
      </c>
      <c r="B3" s="58" t="s">
        <v>65</v>
      </c>
      <c r="C3" s="59" t="s">
        <v>15</v>
      </c>
      <c r="D3" s="59" t="s">
        <v>16</v>
      </c>
    </row>
    <row r="4" spans="1:8" x14ac:dyDescent="0.2">
      <c r="A4" s="58" t="s">
        <v>220</v>
      </c>
      <c r="B4" s="58" t="s">
        <v>66</v>
      </c>
      <c r="C4" s="60"/>
      <c r="D4" s="60"/>
    </row>
    <row r="5" spans="1:8" ht="13.5" thickBot="1" x14ac:dyDescent="0.25">
      <c r="A5" s="61"/>
      <c r="B5" s="62" t="s">
        <v>221</v>
      </c>
      <c r="C5" s="63">
        <v>21889610190.120003</v>
      </c>
      <c r="D5" s="63"/>
      <c r="E5" s="66"/>
      <c r="F5" s="67" t="s">
        <v>80</v>
      </c>
      <c r="G5" s="67" t="s">
        <v>73</v>
      </c>
      <c r="H5" s="66"/>
    </row>
    <row r="6" spans="1:8" x14ac:dyDescent="0.2">
      <c r="A6" s="61"/>
      <c r="B6" s="62" t="s">
        <v>222</v>
      </c>
      <c r="C6" s="63"/>
      <c r="D6" s="63">
        <v>4969332673.1599998</v>
      </c>
      <c r="F6" s="56">
        <f t="shared" ref="F6:F18" si="0">D6-C6</f>
        <v>4969332673.1599998</v>
      </c>
      <c r="G6" s="56">
        <v>0</v>
      </c>
      <c r="H6" s="55" t="s">
        <v>127</v>
      </c>
    </row>
    <row r="7" spans="1:8" x14ac:dyDescent="0.2">
      <c r="A7" s="61"/>
      <c r="B7" s="62" t="s">
        <v>93</v>
      </c>
      <c r="C7" s="63"/>
      <c r="D7" s="63">
        <v>10784219.08</v>
      </c>
      <c r="F7" s="56">
        <f t="shared" si="0"/>
        <v>10784219.08</v>
      </c>
      <c r="G7" s="56">
        <v>0</v>
      </c>
      <c r="H7" s="55" t="s">
        <v>132</v>
      </c>
    </row>
    <row r="8" spans="1:8" x14ac:dyDescent="0.2">
      <c r="A8" s="61"/>
      <c r="B8" s="62" t="s">
        <v>223</v>
      </c>
      <c r="C8" s="63"/>
      <c r="D8" s="63">
        <v>1381072.1</v>
      </c>
      <c r="F8" s="56">
        <f t="shared" si="0"/>
        <v>1381072.1</v>
      </c>
      <c r="G8" s="56">
        <v>0</v>
      </c>
      <c r="H8" s="55" t="s">
        <v>74</v>
      </c>
    </row>
    <row r="9" spans="1:8" x14ac:dyDescent="0.2">
      <c r="A9" s="61"/>
      <c r="B9" s="62" t="s">
        <v>224</v>
      </c>
      <c r="C9" s="63"/>
      <c r="D9" s="63">
        <v>1927059722.98</v>
      </c>
      <c r="F9" s="56">
        <f t="shared" si="0"/>
        <v>1927059722.98</v>
      </c>
      <c r="G9" s="56">
        <v>0</v>
      </c>
      <c r="H9" s="55" t="s">
        <v>136</v>
      </c>
    </row>
    <row r="10" spans="1:8" x14ac:dyDescent="0.2">
      <c r="A10" s="61"/>
      <c r="B10" s="62" t="s">
        <v>225</v>
      </c>
      <c r="C10" s="63"/>
      <c r="D10" s="63">
        <f>31683140262.04-D11</f>
        <v>8012522.1700019836</v>
      </c>
      <c r="F10" s="56">
        <f t="shared" si="0"/>
        <v>8012522.1700019836</v>
      </c>
      <c r="G10" s="56">
        <v>0</v>
      </c>
      <c r="H10" s="55" t="s">
        <v>74</v>
      </c>
    </row>
    <row r="11" spans="1:8" x14ac:dyDescent="0.2">
      <c r="A11" s="61"/>
      <c r="B11" s="62" t="s">
        <v>225</v>
      </c>
      <c r="C11" s="63"/>
      <c r="D11" s="63">
        <v>31675127739.869999</v>
      </c>
      <c r="F11" s="56">
        <f t="shared" si="0"/>
        <v>31675127739.869999</v>
      </c>
      <c r="G11" s="56">
        <v>0</v>
      </c>
      <c r="H11" s="55" t="s">
        <v>238</v>
      </c>
    </row>
    <row r="12" spans="1:8" x14ac:dyDescent="0.2">
      <c r="A12" s="61"/>
      <c r="B12" s="62" t="s">
        <v>226</v>
      </c>
      <c r="C12" s="63">
        <v>3124710161.54</v>
      </c>
      <c r="D12" s="63"/>
      <c r="F12" s="56">
        <f t="shared" si="0"/>
        <v>-3124710161.54</v>
      </c>
      <c r="G12" s="56">
        <v>0</v>
      </c>
      <c r="H12" s="55" t="s">
        <v>128</v>
      </c>
    </row>
    <row r="13" spans="1:8" x14ac:dyDescent="0.2">
      <c r="A13" s="61"/>
      <c r="B13" s="62" t="s">
        <v>227</v>
      </c>
      <c r="C13" s="63">
        <v>184962029.56999999</v>
      </c>
      <c r="D13" s="63"/>
      <c r="F13" s="56">
        <f t="shared" si="0"/>
        <v>-184962029.56999999</v>
      </c>
      <c r="G13" s="56">
        <v>0</v>
      </c>
      <c r="H13" s="55" t="s">
        <v>130</v>
      </c>
    </row>
    <row r="14" spans="1:8" x14ac:dyDescent="0.2">
      <c r="A14" s="61"/>
      <c r="B14" s="62" t="s">
        <v>228</v>
      </c>
      <c r="C14" s="63">
        <v>214651890.31999999</v>
      </c>
      <c r="D14" s="63"/>
      <c r="F14" s="56">
        <f t="shared" si="0"/>
        <v>-214651890.31999999</v>
      </c>
      <c r="G14" s="56">
        <v>0</v>
      </c>
      <c r="H14" s="55" t="s">
        <v>130</v>
      </c>
    </row>
    <row r="15" spans="1:8" x14ac:dyDescent="0.2">
      <c r="A15" s="61"/>
      <c r="B15" s="62" t="s">
        <v>229</v>
      </c>
      <c r="C15" s="63">
        <v>440184254.63</v>
      </c>
      <c r="D15" s="63"/>
      <c r="F15" s="56">
        <f t="shared" si="0"/>
        <v>-440184254.63</v>
      </c>
      <c r="G15" s="56">
        <v>0</v>
      </c>
      <c r="H15" s="55" t="s">
        <v>9</v>
      </c>
    </row>
    <row r="16" spans="1:8" x14ac:dyDescent="0.2">
      <c r="A16" s="61"/>
      <c r="B16" s="62" t="s">
        <v>230</v>
      </c>
      <c r="C16" s="63">
        <v>1689562087.4200001</v>
      </c>
      <c r="D16" s="63"/>
      <c r="F16" s="56">
        <f t="shared" si="0"/>
        <v>-1689562087.4200001</v>
      </c>
      <c r="G16" s="56">
        <v>0</v>
      </c>
      <c r="H16" s="55" t="s">
        <v>133</v>
      </c>
    </row>
    <row r="17" spans="1:8" x14ac:dyDescent="0.2">
      <c r="A17" s="61"/>
      <c r="B17" s="62" t="s">
        <v>231</v>
      </c>
      <c r="C17" s="63">
        <v>2272487980</v>
      </c>
      <c r="D17" s="63"/>
      <c r="F17" s="56">
        <f t="shared" si="0"/>
        <v>-2272487980</v>
      </c>
      <c r="G17" s="56">
        <v>0</v>
      </c>
      <c r="H17" s="55" t="s">
        <v>133</v>
      </c>
    </row>
    <row r="18" spans="1:8" x14ac:dyDescent="0.2">
      <c r="A18" s="61"/>
      <c r="B18" s="62" t="s">
        <v>232</v>
      </c>
      <c r="C18" s="63">
        <v>4649340.84</v>
      </c>
      <c r="D18" s="63"/>
      <c r="F18" s="56">
        <f t="shared" si="0"/>
        <v>-4649340.84</v>
      </c>
      <c r="G18" s="56">
        <v>0</v>
      </c>
      <c r="H18" s="55" t="s">
        <v>10</v>
      </c>
    </row>
    <row r="19" spans="1:8" x14ac:dyDescent="0.2">
      <c r="A19" s="61"/>
      <c r="B19" s="62" t="s">
        <v>233</v>
      </c>
      <c r="C19" s="63">
        <f>9674717.84-C21-C20</f>
        <v>-8762425.0099999998</v>
      </c>
      <c r="D19" s="63"/>
      <c r="F19" s="56">
        <f t="shared" ref="F19:F24" si="1">D19-C19</f>
        <v>8762425.0099999998</v>
      </c>
      <c r="G19" s="56">
        <v>0</v>
      </c>
      <c r="H19" s="55" t="s">
        <v>74</v>
      </c>
    </row>
    <row r="20" spans="1:8" x14ac:dyDescent="0.2">
      <c r="A20" s="61"/>
      <c r="B20" s="62" t="s">
        <v>233</v>
      </c>
      <c r="C20" s="63">
        <v>4000000</v>
      </c>
      <c r="D20" s="63"/>
      <c r="F20" s="56">
        <f t="shared" si="1"/>
        <v>-4000000</v>
      </c>
      <c r="G20" s="56">
        <v>0</v>
      </c>
      <c r="H20" s="55" t="s">
        <v>10</v>
      </c>
    </row>
    <row r="21" spans="1:8" x14ac:dyDescent="0.2">
      <c r="A21" s="61"/>
      <c r="B21" s="62" t="s">
        <v>233</v>
      </c>
      <c r="C21" s="63">
        <v>14437142.85</v>
      </c>
      <c r="D21" s="63"/>
      <c r="F21" s="56">
        <f t="shared" si="1"/>
        <v>-14437142.85</v>
      </c>
      <c r="G21" s="56">
        <v>0</v>
      </c>
      <c r="H21" s="55" t="s">
        <v>134</v>
      </c>
    </row>
    <row r="22" spans="1:8" x14ac:dyDescent="0.2">
      <c r="A22" s="61"/>
      <c r="B22" s="62" t="s">
        <v>234</v>
      </c>
      <c r="C22" s="63">
        <v>2430737265.0799999</v>
      </c>
      <c r="D22" s="63"/>
      <c r="F22" s="56">
        <f t="shared" si="1"/>
        <v>-2430737265.0799999</v>
      </c>
      <c r="G22" s="56">
        <v>0</v>
      </c>
      <c r="H22" s="55" t="s">
        <v>136</v>
      </c>
    </row>
    <row r="23" spans="1:8" x14ac:dyDescent="0.2">
      <c r="A23" s="61"/>
      <c r="B23" s="62" t="s">
        <v>96</v>
      </c>
      <c r="C23" s="63">
        <v>4237564.8899999997</v>
      </c>
      <c r="D23" s="63"/>
      <c r="F23" s="56">
        <f t="shared" si="1"/>
        <v>-4237564.8899999997</v>
      </c>
      <c r="G23" s="56">
        <v>0</v>
      </c>
      <c r="H23" s="55" t="s">
        <v>10</v>
      </c>
    </row>
    <row r="24" spans="1:8" x14ac:dyDescent="0.2">
      <c r="A24" s="61"/>
      <c r="B24" s="62" t="s">
        <v>235</v>
      </c>
      <c r="C24" s="63">
        <v>6442073639</v>
      </c>
      <c r="D24" s="63"/>
      <c r="F24" s="56">
        <f t="shared" si="1"/>
        <v>-6442073639</v>
      </c>
      <c r="G24" s="56">
        <v>0</v>
      </c>
      <c r="H24" s="55" t="s">
        <v>94</v>
      </c>
    </row>
    <row r="25" spans="1:8" x14ac:dyDescent="0.2">
      <c r="A25" s="58"/>
      <c r="B25" s="58" t="s">
        <v>67</v>
      </c>
      <c r="C25" s="60">
        <v>38586324991.950005</v>
      </c>
      <c r="D25" s="60">
        <v>38586324991.950005</v>
      </c>
    </row>
    <row r="26" spans="1:8" x14ac:dyDescent="0.2">
      <c r="A26" s="58"/>
      <c r="B26" s="58" t="s">
        <v>68</v>
      </c>
      <c r="C26" s="60"/>
      <c r="D26" s="60"/>
    </row>
    <row r="27" spans="1:8" x14ac:dyDescent="0.2">
      <c r="A27" s="64"/>
      <c r="B27" s="64"/>
      <c r="C27" s="56"/>
      <c r="D27" s="56"/>
    </row>
    <row r="28" spans="1:8" x14ac:dyDescent="0.2">
      <c r="A28" s="64"/>
      <c r="B28" s="64"/>
      <c r="C28" s="56"/>
      <c r="D28" s="56"/>
    </row>
    <row r="29" spans="1:8" x14ac:dyDescent="0.2">
      <c r="A29" s="64"/>
      <c r="B29" s="64"/>
      <c r="C29" s="56"/>
      <c r="D29" s="56"/>
    </row>
    <row r="30" spans="1:8" x14ac:dyDescent="0.2">
      <c r="A30" s="65" t="s">
        <v>137</v>
      </c>
      <c r="B30" s="64"/>
      <c r="C30" s="56"/>
      <c r="D30" s="56"/>
    </row>
    <row r="31" spans="1:8" x14ac:dyDescent="0.2">
      <c r="A31" s="65" t="s">
        <v>236</v>
      </c>
      <c r="B31" s="64"/>
      <c r="C31" s="56"/>
      <c r="D31" s="56"/>
    </row>
    <row r="32" spans="1:8" x14ac:dyDescent="0.2">
      <c r="A32" s="58" t="s">
        <v>219</v>
      </c>
      <c r="B32" s="58" t="s">
        <v>65</v>
      </c>
      <c r="C32" s="60" t="s">
        <v>15</v>
      </c>
      <c r="D32" s="60" t="s">
        <v>16</v>
      </c>
    </row>
    <row r="33" spans="1:8" x14ac:dyDescent="0.2">
      <c r="A33" s="58" t="s">
        <v>220</v>
      </c>
      <c r="B33" s="58" t="s">
        <v>66</v>
      </c>
      <c r="C33" s="60"/>
      <c r="D33" s="60"/>
    </row>
    <row r="34" spans="1:8" ht="13.5" thickBot="1" x14ac:dyDescent="0.25">
      <c r="A34" s="61"/>
      <c r="B34" s="62" t="s">
        <v>221</v>
      </c>
      <c r="C34" s="63">
        <v>-4565351480.4700003</v>
      </c>
      <c r="D34" s="63"/>
      <c r="E34" s="66"/>
      <c r="F34" s="67" t="s">
        <v>80</v>
      </c>
      <c r="G34" s="67" t="s">
        <v>73</v>
      </c>
      <c r="H34" s="66"/>
    </row>
    <row r="35" spans="1:8" x14ac:dyDescent="0.2">
      <c r="A35" s="61"/>
      <c r="B35" s="62" t="s">
        <v>222</v>
      </c>
      <c r="C35" s="63"/>
      <c r="D35" s="63">
        <v>6363626362.6400003</v>
      </c>
      <c r="F35" s="56">
        <v>0</v>
      </c>
      <c r="G35" s="56">
        <f t="shared" ref="G35:G49" si="2">D35-C35</f>
        <v>6363626362.6400003</v>
      </c>
      <c r="H35" s="55" t="s">
        <v>127</v>
      </c>
    </row>
    <row r="36" spans="1:8" x14ac:dyDescent="0.2">
      <c r="A36" s="61"/>
      <c r="B36" s="62" t="s">
        <v>93</v>
      </c>
      <c r="C36" s="63"/>
      <c r="D36" s="63">
        <v>3674050.92</v>
      </c>
      <c r="F36" s="56">
        <v>0</v>
      </c>
      <c r="G36" s="56">
        <f t="shared" si="2"/>
        <v>3674050.92</v>
      </c>
      <c r="H36" s="55" t="s">
        <v>132</v>
      </c>
    </row>
    <row r="37" spans="1:8" x14ac:dyDescent="0.2">
      <c r="A37" s="61"/>
      <c r="B37" s="62" t="s">
        <v>224</v>
      </c>
      <c r="C37" s="63"/>
      <c r="D37" s="63">
        <v>4117764904.0499997</v>
      </c>
      <c r="F37" s="56">
        <v>0</v>
      </c>
      <c r="G37" s="56">
        <f t="shared" si="2"/>
        <v>4117764904.0499997</v>
      </c>
      <c r="H37" s="55" t="s">
        <v>136</v>
      </c>
    </row>
    <row r="38" spans="1:8" x14ac:dyDescent="0.2">
      <c r="A38" s="61"/>
      <c r="B38" s="62" t="s">
        <v>225</v>
      </c>
      <c r="C38" s="63"/>
      <c r="D38" s="63">
        <v>11290444.16</v>
      </c>
      <c r="F38" s="56">
        <v>0</v>
      </c>
      <c r="G38" s="56">
        <f t="shared" si="2"/>
        <v>11290444.16</v>
      </c>
      <c r="H38" s="55" t="s">
        <v>74</v>
      </c>
    </row>
    <row r="39" spans="1:8" x14ac:dyDescent="0.2">
      <c r="A39" s="61"/>
      <c r="B39" s="62" t="s">
        <v>226</v>
      </c>
      <c r="C39" s="63">
        <v>3484293334.5900002</v>
      </c>
      <c r="D39" s="63"/>
      <c r="F39" s="56">
        <v>0</v>
      </c>
      <c r="G39" s="56">
        <f t="shared" si="2"/>
        <v>-3484293334.5900002</v>
      </c>
      <c r="H39" s="55" t="s">
        <v>128</v>
      </c>
    </row>
    <row r="40" spans="1:8" x14ac:dyDescent="0.2">
      <c r="A40" s="61"/>
      <c r="B40" s="62" t="s">
        <v>227</v>
      </c>
      <c r="C40" s="63">
        <v>2401411621.9699998</v>
      </c>
      <c r="D40" s="63"/>
      <c r="F40" s="56">
        <v>0</v>
      </c>
      <c r="G40" s="56">
        <f t="shared" si="2"/>
        <v>-2401411621.9699998</v>
      </c>
      <c r="H40" s="55" t="s">
        <v>130</v>
      </c>
    </row>
    <row r="41" spans="1:8" x14ac:dyDescent="0.2">
      <c r="A41" s="61"/>
      <c r="B41" s="62" t="s">
        <v>229</v>
      </c>
      <c r="C41" s="63">
        <v>438810775.94</v>
      </c>
      <c r="D41" s="63"/>
      <c r="F41" s="56">
        <v>0</v>
      </c>
      <c r="G41" s="56">
        <f t="shared" si="2"/>
        <v>-438810775.94</v>
      </c>
      <c r="H41" s="55" t="s">
        <v>9</v>
      </c>
    </row>
    <row r="42" spans="1:8" x14ac:dyDescent="0.2">
      <c r="A42" s="61"/>
      <c r="B42" s="62" t="s">
        <v>230</v>
      </c>
      <c r="C42" s="63">
        <v>1961525719.24</v>
      </c>
      <c r="D42" s="63"/>
      <c r="F42" s="56">
        <v>0</v>
      </c>
      <c r="G42" s="56">
        <f t="shared" si="2"/>
        <v>-1961525719.24</v>
      </c>
      <c r="H42" s="55" t="s">
        <v>133</v>
      </c>
    </row>
    <row r="43" spans="1:8" x14ac:dyDescent="0.2">
      <c r="A43" s="61"/>
      <c r="B43" s="62" t="s">
        <v>231</v>
      </c>
      <c r="C43" s="63">
        <v>674051456</v>
      </c>
      <c r="D43" s="63"/>
      <c r="F43" s="56">
        <v>0</v>
      </c>
      <c r="G43" s="56">
        <f t="shared" si="2"/>
        <v>-674051456</v>
      </c>
      <c r="H43" s="55" t="s">
        <v>133</v>
      </c>
    </row>
    <row r="44" spans="1:8" x14ac:dyDescent="0.2">
      <c r="A44" s="61"/>
      <c r="B44" s="62" t="s">
        <v>232</v>
      </c>
      <c r="C44" s="63">
        <v>987145.99</v>
      </c>
      <c r="D44" s="63"/>
      <c r="F44" s="56">
        <v>0</v>
      </c>
      <c r="G44" s="56">
        <f t="shared" si="2"/>
        <v>-987145.99</v>
      </c>
      <c r="H44" s="55" t="s">
        <v>10</v>
      </c>
    </row>
    <row r="45" spans="1:8" x14ac:dyDescent="0.2">
      <c r="A45" s="61"/>
      <c r="B45" s="62" t="s">
        <v>233</v>
      </c>
      <c r="C45" s="63">
        <v>656914069</v>
      </c>
      <c r="D45" s="63"/>
      <c r="F45" s="56">
        <v>0</v>
      </c>
      <c r="G45" s="56">
        <f t="shared" si="2"/>
        <v>-656914069</v>
      </c>
      <c r="H45" s="55" t="s">
        <v>134</v>
      </c>
    </row>
    <row r="46" spans="1:8" x14ac:dyDescent="0.2">
      <c r="A46" s="61"/>
      <c r="B46" s="62" t="s">
        <v>234</v>
      </c>
      <c r="C46" s="63">
        <v>4668857365.6499996</v>
      </c>
      <c r="D46" s="63"/>
      <c r="F46" s="56">
        <v>0</v>
      </c>
      <c r="G46" s="56">
        <f t="shared" si="2"/>
        <v>-4668857365.6499996</v>
      </c>
      <c r="H46" s="55" t="s">
        <v>136</v>
      </c>
    </row>
    <row r="47" spans="1:8" x14ac:dyDescent="0.2">
      <c r="A47" s="61"/>
      <c r="B47" s="62" t="s">
        <v>237</v>
      </c>
      <c r="C47" s="63">
        <v>1300632349.9000001</v>
      </c>
      <c r="D47" s="63"/>
      <c r="F47" s="56">
        <v>0</v>
      </c>
      <c r="G47" s="56">
        <f t="shared" si="2"/>
        <v>-1300632349.9000001</v>
      </c>
      <c r="H47" s="55" t="s">
        <v>135</v>
      </c>
    </row>
    <row r="48" spans="1:8" x14ac:dyDescent="0.2">
      <c r="A48" s="61"/>
      <c r="B48" s="62" t="s">
        <v>96</v>
      </c>
      <c r="C48" s="63">
        <v>29178403.960000001</v>
      </c>
      <c r="D48" s="63"/>
      <c r="F48" s="56">
        <v>0</v>
      </c>
      <c r="G48" s="56">
        <f t="shared" si="2"/>
        <v>-29178403.960000001</v>
      </c>
      <c r="H48" s="55" t="s">
        <v>10</v>
      </c>
    </row>
    <row r="49" spans="1:8" x14ac:dyDescent="0.2">
      <c r="A49" s="61"/>
      <c r="B49" s="62" t="s">
        <v>235</v>
      </c>
      <c r="C49" s="63">
        <v>-554955000</v>
      </c>
      <c r="D49" s="63"/>
      <c r="F49" s="56">
        <v>0</v>
      </c>
      <c r="G49" s="56">
        <f t="shared" si="2"/>
        <v>554955000</v>
      </c>
      <c r="H49" s="55" t="s">
        <v>94</v>
      </c>
    </row>
    <row r="50" spans="1:8" x14ac:dyDescent="0.2">
      <c r="A50" s="58"/>
      <c r="B50" s="58" t="s">
        <v>67</v>
      </c>
      <c r="C50" s="60">
        <v>10496355761.77</v>
      </c>
      <c r="D50" s="60">
        <v>10496355761.77</v>
      </c>
    </row>
    <row r="51" spans="1:8" x14ac:dyDescent="0.2">
      <c r="A51" s="58"/>
      <c r="B51" s="58" t="s">
        <v>68</v>
      </c>
      <c r="C51" s="60"/>
      <c r="D51" s="60"/>
    </row>
    <row r="52" spans="1:8" x14ac:dyDescent="0.2">
      <c r="A52" s="64"/>
      <c r="B52" s="64"/>
      <c r="C52" s="56"/>
      <c r="D52" s="56"/>
    </row>
    <row r="53" spans="1:8" x14ac:dyDescent="0.2">
      <c r="A53" s="64"/>
      <c r="B53" s="64"/>
      <c r="C53" s="56"/>
      <c r="D53" s="56"/>
    </row>
    <row r="54" spans="1:8" x14ac:dyDescent="0.2">
      <c r="A54" s="75" t="s">
        <v>137</v>
      </c>
      <c r="B54" s="64"/>
    </row>
    <row r="55" spans="1:8" ht="15.75" x14ac:dyDescent="0.25">
      <c r="A55" s="76" t="s">
        <v>245</v>
      </c>
      <c r="B55" s="64"/>
    </row>
    <row r="56" spans="1:8" x14ac:dyDescent="0.2">
      <c r="A56" s="58" t="s">
        <v>219</v>
      </c>
      <c r="B56" s="58" t="s">
        <v>65</v>
      </c>
      <c r="C56" s="60" t="s">
        <v>15</v>
      </c>
      <c r="D56" s="60" t="s">
        <v>16</v>
      </c>
    </row>
    <row r="57" spans="1:8" x14ac:dyDescent="0.2">
      <c r="A57" s="58" t="s">
        <v>231</v>
      </c>
      <c r="B57" s="58" t="s">
        <v>66</v>
      </c>
      <c r="C57" s="60"/>
      <c r="D57" s="60"/>
    </row>
    <row r="58" spans="1:8" x14ac:dyDescent="0.2">
      <c r="A58" s="61"/>
      <c r="B58" s="62" t="s">
        <v>246</v>
      </c>
      <c r="C58" s="63">
        <v>724647108</v>
      </c>
      <c r="D58" s="63">
        <v>-1246026661</v>
      </c>
    </row>
    <row r="59" spans="1:8" x14ac:dyDescent="0.2">
      <c r="A59" s="61"/>
      <c r="B59" s="62" t="s">
        <v>247</v>
      </c>
      <c r="C59" s="63">
        <v>301814211</v>
      </c>
      <c r="D59" s="63"/>
    </row>
    <row r="60" spans="1:8" x14ac:dyDescent="0.2">
      <c r="A60" s="61"/>
      <c r="B60" s="62" t="s">
        <v>220</v>
      </c>
      <c r="C60" s="63"/>
      <c r="D60" s="63">
        <v>2272487980</v>
      </c>
    </row>
    <row r="61" spans="1:8" x14ac:dyDescent="0.2">
      <c r="A61" s="58"/>
      <c r="B61" s="58" t="s">
        <v>67</v>
      </c>
      <c r="C61" s="60">
        <v>1026461319</v>
      </c>
      <c r="D61" s="60">
        <v>1026461319</v>
      </c>
    </row>
    <row r="62" spans="1:8" x14ac:dyDescent="0.2">
      <c r="A62" s="58"/>
      <c r="B62" s="58" t="s">
        <v>68</v>
      </c>
      <c r="C62" s="60"/>
      <c r="D62" s="60"/>
    </row>
  </sheetData>
  <pageMargins left="0.7" right="0.7" top="0.75" bottom="0.75" header="0.3" footer="0.3"/>
  <pageSetup paperSize="9" orientation="portrait" r:id="rId1"/>
  <ignoredErrors>
    <ignoredError sqref="B20:B49 A22:A33 A4:A10 A12:A19 B5:B1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2:H53"/>
  <sheetViews>
    <sheetView topLeftCell="A7" zoomScale="70" zoomScaleNormal="70" workbookViewId="0">
      <selection activeCell="F23" sqref="F23"/>
    </sheetView>
  </sheetViews>
  <sheetFormatPr defaultColWidth="8.7109375" defaultRowHeight="12.75" outlineLevelCol="1" x14ac:dyDescent="0.2"/>
  <cols>
    <col min="1" max="1" width="65.28515625" style="1" customWidth="1"/>
    <col min="2" max="2" width="8.42578125" style="15" customWidth="1"/>
    <col min="3" max="3" width="3" style="1" customWidth="1" outlineLevel="1"/>
    <col min="4" max="4" width="13.28515625" style="13" customWidth="1"/>
    <col min="5" max="5" width="3" style="1" customWidth="1" outlineLevel="1"/>
    <col min="6" max="6" width="14.85546875" style="13" customWidth="1"/>
    <col min="7" max="7" width="3" style="1" customWidth="1"/>
    <col min="8" max="16384" width="8.7109375" style="1"/>
  </cols>
  <sheetData>
    <row r="2" spans="1:8" x14ac:dyDescent="0.2">
      <c r="A2" s="142" t="s">
        <v>389</v>
      </c>
    </row>
    <row r="5" spans="1:8" x14ac:dyDescent="0.2">
      <c r="A5" s="147" t="s">
        <v>102</v>
      </c>
      <c r="B5" s="147"/>
      <c r="C5" s="147"/>
      <c r="D5" s="147"/>
      <c r="E5" s="147"/>
      <c r="F5" s="147"/>
    </row>
    <row r="6" spans="1:8" x14ac:dyDescent="0.2">
      <c r="A6" s="146" t="s">
        <v>395</v>
      </c>
      <c r="B6" s="146"/>
      <c r="C6" s="146"/>
      <c r="D6" s="146"/>
      <c r="E6" s="146"/>
      <c r="F6" s="146"/>
      <c r="G6" s="144"/>
      <c r="H6" s="144"/>
    </row>
    <row r="7" spans="1:8" ht="13.5" thickBot="1" x14ac:dyDescent="0.25">
      <c r="A7" s="129"/>
      <c r="B7" s="130"/>
      <c r="D7" s="132"/>
      <c r="F7" s="143" t="s">
        <v>390</v>
      </c>
    </row>
    <row r="8" spans="1:8" ht="47.45" customHeight="1" thickBot="1" x14ac:dyDescent="0.25">
      <c r="A8" s="127"/>
      <c r="B8" s="128"/>
      <c r="D8" s="131" t="s">
        <v>370</v>
      </c>
      <c r="F8" s="131" t="s">
        <v>368</v>
      </c>
    </row>
    <row r="9" spans="1:8" x14ac:dyDescent="0.2">
      <c r="A9" s="9" t="s">
        <v>251</v>
      </c>
    </row>
    <row r="10" spans="1:8" s="9" customFormat="1" x14ac:dyDescent="0.2">
      <c r="A10" s="84" t="s">
        <v>250</v>
      </c>
      <c r="B10" s="85"/>
      <c r="D10" s="86">
        <f>SUM(D11:D13)</f>
        <v>6330952</v>
      </c>
      <c r="F10" s="86">
        <f>SUM(F11:F13)</f>
        <v>5158953</v>
      </c>
    </row>
    <row r="11" spans="1:8" x14ac:dyDescent="0.2">
      <c r="A11" s="1" t="s">
        <v>252</v>
      </c>
      <c r="B11" s="36"/>
      <c r="D11" s="13">
        <v>6311518</v>
      </c>
      <c r="F11" s="13">
        <v>5136814</v>
      </c>
    </row>
    <row r="12" spans="1:8" x14ac:dyDescent="0.2">
      <c r="A12" s="34" t="s">
        <v>253</v>
      </c>
      <c r="B12" s="35"/>
      <c r="D12" s="13">
        <v>14528</v>
      </c>
      <c r="F12" s="13">
        <v>10255</v>
      </c>
    </row>
    <row r="13" spans="1:8" x14ac:dyDescent="0.2">
      <c r="A13" s="34" t="s">
        <v>103</v>
      </c>
      <c r="B13" s="35"/>
      <c r="D13" s="13">
        <v>4906</v>
      </c>
      <c r="F13" s="13">
        <v>11884</v>
      </c>
    </row>
    <row r="14" spans="1:8" x14ac:dyDescent="0.2">
      <c r="B14" s="36"/>
    </row>
    <row r="15" spans="1:8" s="9" customFormat="1" x14ac:dyDescent="0.2">
      <c r="A15" s="84" t="s">
        <v>254</v>
      </c>
      <c r="B15" s="85"/>
      <c r="D15" s="86">
        <v>-5878390</v>
      </c>
      <c r="F15" s="86">
        <f>SUM(F16:F22)</f>
        <v>-5878390</v>
      </c>
    </row>
    <row r="16" spans="1:8" x14ac:dyDescent="0.2">
      <c r="A16" s="1" t="s">
        <v>255</v>
      </c>
      <c r="B16" s="36"/>
      <c r="D16" s="13">
        <v>-4034873</v>
      </c>
      <c r="F16" s="13">
        <v>-1936461</v>
      </c>
    </row>
    <row r="17" spans="1:7" x14ac:dyDescent="0.2">
      <c r="A17" s="1" t="s">
        <v>256</v>
      </c>
      <c r="B17" s="36"/>
      <c r="D17" s="13">
        <v>-660042</v>
      </c>
      <c r="F17" s="13">
        <v>-461591</v>
      </c>
    </row>
    <row r="18" spans="1:7" x14ac:dyDescent="0.2">
      <c r="A18" s="1" t="s">
        <v>361</v>
      </c>
      <c r="B18" s="36"/>
      <c r="D18" s="13">
        <v>-897530</v>
      </c>
      <c r="F18" s="13">
        <v>-531085</v>
      </c>
    </row>
    <row r="19" spans="1:7" x14ac:dyDescent="0.2">
      <c r="A19" s="1" t="s">
        <v>372</v>
      </c>
      <c r="B19" s="36"/>
      <c r="D19" s="13">
        <v>-140726</v>
      </c>
      <c r="F19" s="13">
        <v>0</v>
      </c>
    </row>
    <row r="20" spans="1:7" x14ac:dyDescent="0.2">
      <c r="A20" s="1" t="s">
        <v>365</v>
      </c>
      <c r="B20" s="36"/>
      <c r="D20" s="13">
        <v>0</v>
      </c>
      <c r="F20" s="13">
        <v>-1298850</v>
      </c>
    </row>
    <row r="21" spans="1:7" x14ac:dyDescent="0.2">
      <c r="A21" s="1" t="s">
        <v>104</v>
      </c>
      <c r="B21" s="36"/>
      <c r="D21" s="13">
        <v>-204252</v>
      </c>
      <c r="F21" s="13">
        <v>-232309</v>
      </c>
    </row>
    <row r="22" spans="1:7" x14ac:dyDescent="0.2">
      <c r="A22" s="1" t="s">
        <v>257</v>
      </c>
      <c r="B22" s="36"/>
      <c r="D22" s="13">
        <v>0</v>
      </c>
      <c r="F22" s="13">
        <v>-1418094</v>
      </c>
    </row>
    <row r="23" spans="1:7" ht="13.5" thickBot="1" x14ac:dyDescent="0.25">
      <c r="A23" s="3" t="s">
        <v>258</v>
      </c>
      <c r="B23" s="16"/>
      <c r="C23" s="6"/>
      <c r="D23" s="20">
        <f>SUM(D16:D22)+D10</f>
        <v>393529</v>
      </c>
      <c r="E23" s="6"/>
      <c r="F23" s="20">
        <f>F10+F15</f>
        <v>-719437</v>
      </c>
      <c r="G23" s="6"/>
    </row>
    <row r="25" spans="1:7" x14ac:dyDescent="0.2">
      <c r="A25" s="10" t="s">
        <v>259</v>
      </c>
    </row>
    <row r="26" spans="1:7" x14ac:dyDescent="0.2">
      <c r="A26" s="34" t="s">
        <v>373</v>
      </c>
      <c r="D26" s="13">
        <v>65623</v>
      </c>
    </row>
    <row r="27" spans="1:7" x14ac:dyDescent="0.2">
      <c r="A27" s="1" t="s">
        <v>363</v>
      </c>
      <c r="B27" s="25"/>
      <c r="C27" s="6"/>
      <c r="D27" s="13">
        <v>0</v>
      </c>
      <c r="E27" s="6"/>
      <c r="F27" s="13">
        <v>1243</v>
      </c>
      <c r="G27" s="6"/>
    </row>
    <row r="28" spans="1:7" x14ac:dyDescent="0.2">
      <c r="A28" s="1" t="s">
        <v>105</v>
      </c>
      <c r="B28" s="25"/>
      <c r="C28" s="6"/>
      <c r="D28" s="13">
        <v>-444517</v>
      </c>
      <c r="E28" s="6"/>
      <c r="F28" s="13">
        <v>-646718</v>
      </c>
      <c r="G28" s="6"/>
    </row>
    <row r="29" spans="1:7" x14ac:dyDescent="0.2">
      <c r="A29" s="1" t="s">
        <v>107</v>
      </c>
      <c r="B29" s="25"/>
      <c r="C29" s="6"/>
      <c r="D29" s="13">
        <v>-175</v>
      </c>
      <c r="E29" s="6"/>
      <c r="F29" s="13">
        <v>-179</v>
      </c>
      <c r="G29" s="6"/>
    </row>
    <row r="30" spans="1:7" x14ac:dyDescent="0.2">
      <c r="A30" s="1" t="s">
        <v>106</v>
      </c>
      <c r="B30" s="25"/>
      <c r="C30" s="6"/>
      <c r="D30" s="13">
        <v>0</v>
      </c>
      <c r="E30" s="6"/>
      <c r="F30" s="13">
        <v>-21400</v>
      </c>
      <c r="G30" s="6"/>
    </row>
    <row r="31" spans="1:7" x14ac:dyDescent="0.2">
      <c r="A31" s="11" t="s">
        <v>260</v>
      </c>
      <c r="B31" s="17"/>
      <c r="C31" s="6"/>
      <c r="D31" s="21">
        <f>SUM(D26:D30)</f>
        <v>-379069</v>
      </c>
      <c r="E31" s="6"/>
      <c r="F31" s="21">
        <f>SUM(F27:F30)</f>
        <v>-667054</v>
      </c>
      <c r="G31" s="6"/>
    </row>
    <row r="33" spans="1:7" x14ac:dyDescent="0.2">
      <c r="A33" s="10" t="s">
        <v>261</v>
      </c>
      <c r="B33" s="18"/>
    </row>
    <row r="34" spans="1:7" x14ac:dyDescent="0.2">
      <c r="A34" s="1" t="s">
        <v>262</v>
      </c>
      <c r="B34" s="35"/>
      <c r="D34" s="116">
        <v>0</v>
      </c>
      <c r="F34" s="30">
        <v>13650000</v>
      </c>
    </row>
    <row r="35" spans="1:7" x14ac:dyDescent="0.2">
      <c r="A35" s="1" t="s">
        <v>367</v>
      </c>
      <c r="B35" s="35"/>
      <c r="D35" s="116">
        <v>0</v>
      </c>
      <c r="F35" s="30">
        <v>-54602</v>
      </c>
    </row>
    <row r="36" spans="1:7" x14ac:dyDescent="0.2">
      <c r="A36" s="1" t="s">
        <v>263</v>
      </c>
      <c r="B36" s="35"/>
      <c r="D36" s="116">
        <v>0</v>
      </c>
      <c r="F36" s="13">
        <v>-6341906</v>
      </c>
    </row>
    <row r="37" spans="1:7" x14ac:dyDescent="0.2">
      <c r="A37" s="1" t="s">
        <v>243</v>
      </c>
      <c r="B37" s="35"/>
      <c r="D37" s="116">
        <v>0</v>
      </c>
      <c r="F37" s="13">
        <v>615000</v>
      </c>
    </row>
    <row r="38" spans="1:7" x14ac:dyDescent="0.2">
      <c r="A38" s="1" t="s">
        <v>244</v>
      </c>
      <c r="B38" s="35"/>
      <c r="D38" s="116">
        <v>0</v>
      </c>
      <c r="F38" s="13">
        <v>-6490608</v>
      </c>
    </row>
    <row r="39" spans="1:7" ht="13.5" thickBot="1" x14ac:dyDescent="0.25">
      <c r="A39" s="3" t="s">
        <v>264</v>
      </c>
      <c r="B39" s="16"/>
      <c r="C39" s="6"/>
      <c r="D39" s="4">
        <f>SUM(D34:D38)</f>
        <v>0</v>
      </c>
      <c r="E39" s="6"/>
      <c r="F39" s="4">
        <f>SUM(F34:F38)</f>
        <v>1377884</v>
      </c>
      <c r="G39" s="6"/>
    </row>
    <row r="41" spans="1:7" x14ac:dyDescent="0.2">
      <c r="A41" s="1" t="s">
        <v>265</v>
      </c>
      <c r="B41" s="35"/>
      <c r="D41" s="13">
        <v>15145</v>
      </c>
      <c r="F41" s="13">
        <v>-1197</v>
      </c>
    </row>
    <row r="42" spans="1:7" x14ac:dyDescent="0.2">
      <c r="A42" s="1" t="s">
        <v>266</v>
      </c>
      <c r="B42" s="35"/>
      <c r="D42" s="13">
        <f>D23+D31+D39+D41</f>
        <v>29605</v>
      </c>
      <c r="F42" s="13">
        <v>-9804</v>
      </c>
    </row>
    <row r="43" spans="1:7" x14ac:dyDescent="0.2">
      <c r="A43" s="5" t="s">
        <v>108</v>
      </c>
      <c r="B43" s="19"/>
      <c r="C43" s="6"/>
      <c r="D43" s="23">
        <f>F44</f>
        <v>7675</v>
      </c>
      <c r="E43" s="6"/>
      <c r="F43" s="23">
        <v>17479</v>
      </c>
      <c r="G43" s="6"/>
    </row>
    <row r="44" spans="1:7" ht="13.5" thickBot="1" x14ac:dyDescent="0.25">
      <c r="A44" s="4" t="s">
        <v>109</v>
      </c>
      <c r="B44" s="16"/>
      <c r="C44" s="6"/>
      <c r="D44" s="22">
        <f>D42+D43</f>
        <v>37280</v>
      </c>
      <c r="E44" s="6"/>
      <c r="F44" s="22">
        <v>7675</v>
      </c>
      <c r="G44" s="6"/>
    </row>
    <row r="45" spans="1:7" x14ac:dyDescent="0.2">
      <c r="A45" s="113"/>
      <c r="B45" s="113"/>
      <c r="D45" s="113"/>
      <c r="F45" s="113"/>
    </row>
    <row r="46" spans="1:7" x14ac:dyDescent="0.2">
      <c r="A46" s="113"/>
      <c r="B46" s="113"/>
      <c r="D46" s="113"/>
      <c r="F46" s="113"/>
    </row>
    <row r="47" spans="1:7" x14ac:dyDescent="0.2">
      <c r="A47" s="137"/>
    </row>
    <row r="48" spans="1:7" x14ac:dyDescent="0.2">
      <c r="A48" s="1" t="s">
        <v>391</v>
      </c>
    </row>
    <row r="49" spans="1:1" x14ac:dyDescent="0.2">
      <c r="A49" s="1" t="s">
        <v>392</v>
      </c>
    </row>
    <row r="51" spans="1:1" x14ac:dyDescent="0.2">
      <c r="A51" s="137"/>
    </row>
    <row r="52" spans="1:1" x14ac:dyDescent="0.2">
      <c r="A52" s="1" t="s">
        <v>393</v>
      </c>
    </row>
    <row r="53" spans="1:1" x14ac:dyDescent="0.2">
      <c r="A53" s="1" t="s">
        <v>394</v>
      </c>
    </row>
  </sheetData>
  <mergeCells count="2"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H139"/>
  <sheetViews>
    <sheetView topLeftCell="A7" zoomScale="70" zoomScaleNormal="70" workbookViewId="0">
      <selection activeCell="E38" sqref="E38"/>
    </sheetView>
  </sheetViews>
  <sheetFormatPr defaultColWidth="8.85546875" defaultRowHeight="12.75" x14ac:dyDescent="0.2"/>
  <cols>
    <col min="1" max="1" width="8.85546875" style="99"/>
    <col min="2" max="2" width="36" style="99" customWidth="1"/>
    <col min="3" max="4" width="19" style="99" customWidth="1"/>
    <col min="5" max="5" width="16" style="99" customWidth="1"/>
    <col min="6" max="6" width="18.42578125" style="99" customWidth="1"/>
    <col min="7" max="7" width="68" style="99" bestFit="1" customWidth="1"/>
    <col min="8" max="8" width="44.28515625" style="99" bestFit="1" customWidth="1"/>
    <col min="9" max="16384" width="8.85546875" style="99"/>
  </cols>
  <sheetData>
    <row r="1" spans="1:7" x14ac:dyDescent="0.2">
      <c r="A1" s="98" t="s">
        <v>137</v>
      </c>
    </row>
    <row r="2" spans="1:7" x14ac:dyDescent="0.2">
      <c r="A2" s="98" t="s">
        <v>332</v>
      </c>
    </row>
    <row r="3" spans="1:7" x14ac:dyDescent="0.2">
      <c r="A3" s="100" t="s">
        <v>219</v>
      </c>
      <c r="B3" s="100" t="s">
        <v>65</v>
      </c>
      <c r="C3" s="101" t="s">
        <v>15</v>
      </c>
      <c r="D3" s="101" t="s">
        <v>16</v>
      </c>
      <c r="E3" s="107" t="s">
        <v>80</v>
      </c>
      <c r="F3" s="107" t="s">
        <v>73</v>
      </c>
      <c r="G3" s="107"/>
    </row>
    <row r="4" spans="1:7" x14ac:dyDescent="0.2">
      <c r="A4" s="100" t="s">
        <v>333</v>
      </c>
      <c r="B4" s="100" t="s">
        <v>66</v>
      </c>
      <c r="C4" s="102">
        <v>17478958.420000002</v>
      </c>
      <c r="D4" s="102"/>
      <c r="E4" s="108"/>
      <c r="F4" s="107"/>
      <c r="G4" s="107"/>
    </row>
    <row r="5" spans="1:7" x14ac:dyDescent="0.2">
      <c r="A5" s="109"/>
      <c r="B5" s="110" t="s">
        <v>284</v>
      </c>
      <c r="C5" s="111">
        <v>216865</v>
      </c>
      <c r="D5" s="111"/>
      <c r="E5" s="53"/>
      <c r="F5" s="42"/>
      <c r="G5" s="42"/>
    </row>
    <row r="6" spans="1:7" x14ac:dyDescent="0.2">
      <c r="A6" s="109"/>
      <c r="B6" s="110" t="s">
        <v>282</v>
      </c>
      <c r="C6" s="111">
        <v>202837677.44999999</v>
      </c>
      <c r="D6" s="111">
        <v>204016464.63999999</v>
      </c>
      <c r="E6" s="53"/>
      <c r="F6" s="42"/>
      <c r="G6" s="42"/>
    </row>
    <row r="7" spans="1:7" x14ac:dyDescent="0.2">
      <c r="A7" s="109"/>
      <c r="B7" s="110" t="s">
        <v>327</v>
      </c>
      <c r="C7" s="111">
        <v>1846877.52</v>
      </c>
      <c r="D7" s="111">
        <v>1865842.87</v>
      </c>
      <c r="E7" s="53"/>
      <c r="F7" s="42"/>
      <c r="G7" s="42"/>
    </row>
    <row r="8" spans="1:7" x14ac:dyDescent="0.2">
      <c r="A8" s="109"/>
      <c r="B8" s="110" t="s">
        <v>98</v>
      </c>
      <c r="C8" s="111">
        <v>10625700602.279999</v>
      </c>
      <c r="D8" s="111">
        <v>10630754968.469999</v>
      </c>
      <c r="E8" s="53"/>
      <c r="F8" s="42"/>
      <c r="G8" s="42"/>
    </row>
    <row r="9" spans="1:7" x14ac:dyDescent="0.2">
      <c r="A9" s="109"/>
      <c r="B9" s="110" t="s">
        <v>317</v>
      </c>
      <c r="C9" s="111">
        <v>18030</v>
      </c>
      <c r="D9" s="111">
        <v>150000</v>
      </c>
      <c r="E9" s="53"/>
      <c r="F9" s="42"/>
      <c r="G9" s="42"/>
    </row>
    <row r="10" spans="1:7" x14ac:dyDescent="0.2">
      <c r="A10" s="109"/>
      <c r="B10" s="110" t="s">
        <v>294</v>
      </c>
      <c r="C10" s="111">
        <v>8894322882.7999992</v>
      </c>
      <c r="D10" s="111">
        <v>8888155659.0699997</v>
      </c>
      <c r="E10" s="53"/>
      <c r="F10" s="42"/>
      <c r="G10" s="42"/>
    </row>
    <row r="11" spans="1:7" hidden="1" x14ac:dyDescent="0.2">
      <c r="A11" s="104"/>
      <c r="B11" s="105" t="s">
        <v>290</v>
      </c>
      <c r="C11" s="106">
        <v>25280421.859999999</v>
      </c>
      <c r="D11" s="106"/>
      <c r="E11" s="106">
        <f t="shared" ref="E11:E22" si="0">C11-D11</f>
        <v>25280421.859999999</v>
      </c>
      <c r="F11" s="103">
        <v>0</v>
      </c>
      <c r="G11" s="99" t="s">
        <v>252</v>
      </c>
    </row>
    <row r="12" spans="1:7" hidden="1" x14ac:dyDescent="0.2">
      <c r="A12" s="104"/>
      <c r="B12" s="105" t="s">
        <v>283</v>
      </c>
      <c r="C12" s="106">
        <v>205561</v>
      </c>
      <c r="D12" s="106">
        <v>4929230.95</v>
      </c>
      <c r="E12" s="106">
        <f t="shared" si="0"/>
        <v>-4723669.95</v>
      </c>
      <c r="F12" s="103">
        <v>0</v>
      </c>
      <c r="G12" s="99" t="s">
        <v>104</v>
      </c>
    </row>
    <row r="13" spans="1:7" hidden="1" x14ac:dyDescent="0.2">
      <c r="A13" s="104"/>
      <c r="B13" s="105" t="s">
        <v>295</v>
      </c>
      <c r="C13" s="106">
        <v>2999362.49</v>
      </c>
      <c r="D13" s="106"/>
      <c r="E13" s="106">
        <f t="shared" si="0"/>
        <v>2999362.49</v>
      </c>
      <c r="F13" s="103">
        <v>0</v>
      </c>
      <c r="G13" s="99" t="s">
        <v>253</v>
      </c>
    </row>
    <row r="14" spans="1:7" x14ac:dyDescent="0.2">
      <c r="A14" s="104"/>
      <c r="B14" s="105" t="s">
        <v>301</v>
      </c>
      <c r="C14" s="106"/>
      <c r="D14" s="106">
        <v>1088333.6000000001</v>
      </c>
      <c r="E14" s="106">
        <f t="shared" si="0"/>
        <v>-1088333.6000000001</v>
      </c>
      <c r="F14" s="103">
        <v>0</v>
      </c>
      <c r="G14" s="99" t="s">
        <v>361</v>
      </c>
    </row>
    <row r="15" spans="1:7" hidden="1" x14ac:dyDescent="0.2">
      <c r="A15" s="104"/>
      <c r="B15" s="105" t="s">
        <v>271</v>
      </c>
      <c r="C15" s="106">
        <v>2265749</v>
      </c>
      <c r="D15" s="106">
        <v>1206552805.1500001</v>
      </c>
      <c r="E15" s="106">
        <f t="shared" si="0"/>
        <v>-1204287056.1500001</v>
      </c>
      <c r="F15" s="103">
        <v>0</v>
      </c>
      <c r="G15" s="99" t="s">
        <v>255</v>
      </c>
    </row>
    <row r="16" spans="1:7" hidden="1" x14ac:dyDescent="0.2">
      <c r="A16" s="104"/>
      <c r="B16" s="105" t="s">
        <v>300</v>
      </c>
      <c r="C16" s="106"/>
      <c r="D16" s="106">
        <v>21400000</v>
      </c>
      <c r="E16" s="106">
        <f t="shared" si="0"/>
        <v>-21400000</v>
      </c>
      <c r="F16" s="103">
        <v>0</v>
      </c>
      <c r="G16" s="99" t="s">
        <v>106</v>
      </c>
    </row>
    <row r="17" spans="1:7" hidden="1" x14ac:dyDescent="0.2">
      <c r="A17" s="104"/>
      <c r="B17" s="105" t="s">
        <v>286</v>
      </c>
      <c r="C17" s="106">
        <v>847999.92</v>
      </c>
      <c r="D17" s="106"/>
      <c r="E17" s="106">
        <f t="shared" si="0"/>
        <v>847999.92</v>
      </c>
      <c r="F17" s="103">
        <v>0</v>
      </c>
      <c r="G17" s="99" t="s">
        <v>103</v>
      </c>
    </row>
    <row r="18" spans="1:7" hidden="1" x14ac:dyDescent="0.2">
      <c r="A18" s="104"/>
      <c r="B18" s="105" t="s">
        <v>303</v>
      </c>
      <c r="C18" s="106">
        <v>615000000</v>
      </c>
      <c r="D18" s="106">
        <v>0</v>
      </c>
      <c r="E18" s="106">
        <f t="shared" si="0"/>
        <v>615000000</v>
      </c>
      <c r="F18" s="103">
        <v>0</v>
      </c>
      <c r="G18" s="99" t="s">
        <v>243</v>
      </c>
    </row>
    <row r="19" spans="1:7" hidden="1" x14ac:dyDescent="0.2">
      <c r="A19" s="104"/>
      <c r="B19" s="105" t="s">
        <v>303</v>
      </c>
      <c r="C19" s="106">
        <v>0</v>
      </c>
      <c r="D19" s="106">
        <v>80000000</v>
      </c>
      <c r="E19" s="106">
        <f t="shared" si="0"/>
        <v>-80000000</v>
      </c>
      <c r="F19" s="103"/>
      <c r="G19" s="99" t="s">
        <v>244</v>
      </c>
    </row>
    <row r="20" spans="1:7" hidden="1" x14ac:dyDescent="0.2">
      <c r="A20" s="104"/>
      <c r="B20" s="105" t="s">
        <v>287</v>
      </c>
      <c r="C20" s="106"/>
      <c r="D20" s="106">
        <v>1233625503.2099998</v>
      </c>
      <c r="E20" s="106">
        <f t="shared" si="0"/>
        <v>-1233625503.2099998</v>
      </c>
      <c r="F20" s="103">
        <v>0</v>
      </c>
      <c r="G20" s="99" t="s">
        <v>257</v>
      </c>
    </row>
    <row r="21" spans="1:7" x14ac:dyDescent="0.2">
      <c r="A21" s="104"/>
      <c r="B21" s="105" t="s">
        <v>285</v>
      </c>
      <c r="C21" s="106"/>
      <c r="D21" s="106">
        <f>6341905847-D22</f>
        <v>56022749</v>
      </c>
      <c r="E21" s="106">
        <f t="shared" si="0"/>
        <v>-56022749</v>
      </c>
      <c r="F21" s="103">
        <v>0</v>
      </c>
      <c r="G21" s="99" t="s">
        <v>361</v>
      </c>
    </row>
    <row r="22" spans="1:7" hidden="1" x14ac:dyDescent="0.2">
      <c r="A22" s="104"/>
      <c r="B22" s="105" t="s">
        <v>285</v>
      </c>
      <c r="C22" s="106"/>
      <c r="D22" s="106">
        <v>6285883098</v>
      </c>
      <c r="E22" s="106">
        <f t="shared" si="0"/>
        <v>-6285883098</v>
      </c>
      <c r="F22" s="103"/>
      <c r="G22" s="99" t="s">
        <v>263</v>
      </c>
    </row>
    <row r="23" spans="1:7" x14ac:dyDescent="0.2">
      <c r="A23" s="104"/>
      <c r="B23" s="105" t="s">
        <v>278</v>
      </c>
      <c r="C23" s="106"/>
      <c r="D23" s="106">
        <v>41602499.789999999</v>
      </c>
      <c r="E23" s="106">
        <f t="shared" ref="E23:E49" si="1">C23-D23</f>
        <v>-41602499.789999999</v>
      </c>
      <c r="F23" s="103">
        <v>0</v>
      </c>
      <c r="G23" s="99" t="s">
        <v>361</v>
      </c>
    </row>
    <row r="24" spans="1:7" x14ac:dyDescent="0.2">
      <c r="A24" s="104"/>
      <c r="B24" s="105" t="s">
        <v>279</v>
      </c>
      <c r="C24" s="106"/>
      <c r="D24" s="106">
        <v>30136838.109999999</v>
      </c>
      <c r="E24" s="106">
        <f t="shared" si="1"/>
        <v>-30136838.109999999</v>
      </c>
      <c r="F24" s="103">
        <v>0</v>
      </c>
      <c r="G24" s="99" t="s">
        <v>361</v>
      </c>
    </row>
    <row r="25" spans="1:7" x14ac:dyDescent="0.2">
      <c r="A25" s="104"/>
      <c r="B25" s="105" t="s">
        <v>292</v>
      </c>
      <c r="C25" s="106"/>
      <c r="D25" s="106">
        <v>239977165</v>
      </c>
      <c r="E25" s="106">
        <f t="shared" si="1"/>
        <v>-239977165</v>
      </c>
      <c r="F25" s="103">
        <v>0</v>
      </c>
      <c r="G25" s="99" t="s">
        <v>361</v>
      </c>
    </row>
    <row r="26" spans="1:7" x14ac:dyDescent="0.2">
      <c r="A26" s="104"/>
      <c r="B26" s="105" t="s">
        <v>308</v>
      </c>
      <c r="C26" s="106"/>
      <c r="D26" s="106">
        <v>138817124</v>
      </c>
      <c r="E26" s="106">
        <f t="shared" si="1"/>
        <v>-138817124</v>
      </c>
      <c r="F26" s="103">
        <v>0</v>
      </c>
      <c r="G26" s="99" t="s">
        <v>361</v>
      </c>
    </row>
    <row r="27" spans="1:7" x14ac:dyDescent="0.2">
      <c r="A27" s="104"/>
      <c r="B27" s="105" t="s">
        <v>305</v>
      </c>
      <c r="C27" s="106"/>
      <c r="D27" s="106">
        <v>2313803</v>
      </c>
      <c r="E27" s="106">
        <f t="shared" si="1"/>
        <v>-2313803</v>
      </c>
      <c r="F27" s="103">
        <v>0</v>
      </c>
      <c r="G27" s="99" t="s">
        <v>361</v>
      </c>
    </row>
    <row r="28" spans="1:7" x14ac:dyDescent="0.2">
      <c r="A28" s="104"/>
      <c r="B28" s="105" t="s">
        <v>306</v>
      </c>
      <c r="C28" s="106"/>
      <c r="D28" s="106">
        <v>2014930</v>
      </c>
      <c r="E28" s="106">
        <f t="shared" si="1"/>
        <v>-2014930</v>
      </c>
      <c r="F28" s="103">
        <v>0</v>
      </c>
      <c r="G28" s="99" t="s">
        <v>361</v>
      </c>
    </row>
    <row r="29" spans="1:7" hidden="1" x14ac:dyDescent="0.2">
      <c r="A29" s="104"/>
      <c r="B29" s="105" t="s">
        <v>275</v>
      </c>
      <c r="C29" s="106">
        <v>21886</v>
      </c>
      <c r="D29" s="106">
        <v>12584629</v>
      </c>
      <c r="E29" s="106">
        <f t="shared" si="1"/>
        <v>-12562743</v>
      </c>
      <c r="F29" s="103">
        <v>0</v>
      </c>
      <c r="G29" s="99" t="s">
        <v>104</v>
      </c>
    </row>
    <row r="30" spans="1:7" hidden="1" x14ac:dyDescent="0.2">
      <c r="A30" s="104"/>
      <c r="B30" s="105" t="s">
        <v>277</v>
      </c>
      <c r="C30" s="106">
        <v>882301.66</v>
      </c>
      <c r="D30" s="106">
        <v>10183777</v>
      </c>
      <c r="E30" s="106">
        <f t="shared" si="1"/>
        <v>-9301475.3399999999</v>
      </c>
      <c r="F30" s="103">
        <v>0</v>
      </c>
      <c r="G30" s="99" t="s">
        <v>104</v>
      </c>
    </row>
    <row r="31" spans="1:7" hidden="1" x14ac:dyDescent="0.2">
      <c r="A31" s="104"/>
      <c r="B31" s="105" t="s">
        <v>276</v>
      </c>
      <c r="C31" s="106">
        <v>1217424</v>
      </c>
      <c r="D31" s="106">
        <v>15019215</v>
      </c>
      <c r="E31" s="106">
        <f t="shared" si="1"/>
        <v>-13801791</v>
      </c>
      <c r="F31" s="103">
        <v>0</v>
      </c>
      <c r="G31" s="99" t="s">
        <v>104</v>
      </c>
    </row>
    <row r="32" spans="1:7" hidden="1" x14ac:dyDescent="0.2">
      <c r="A32" s="104"/>
      <c r="B32" s="105" t="s">
        <v>274</v>
      </c>
      <c r="C32" s="106">
        <v>300173.92</v>
      </c>
      <c r="D32" s="106">
        <v>71386142.829999998</v>
      </c>
      <c r="E32" s="106">
        <f t="shared" si="1"/>
        <v>-71085968.909999996</v>
      </c>
      <c r="F32" s="103">
        <v>0</v>
      </c>
      <c r="G32" s="99" t="s">
        <v>104</v>
      </c>
    </row>
    <row r="33" spans="1:7" hidden="1" x14ac:dyDescent="0.2">
      <c r="A33" s="104"/>
      <c r="B33" s="105" t="s">
        <v>280</v>
      </c>
      <c r="C33" s="106">
        <v>11217838.130000001</v>
      </c>
      <c r="D33" s="106">
        <v>1741460395.9299998</v>
      </c>
      <c r="E33" s="106">
        <f t="shared" si="1"/>
        <v>-1730242557.7999997</v>
      </c>
      <c r="F33" s="103">
        <v>0</v>
      </c>
      <c r="G33" s="99" t="s">
        <v>255</v>
      </c>
    </row>
    <row r="34" spans="1:7" hidden="1" x14ac:dyDescent="0.2">
      <c r="A34" s="104"/>
      <c r="B34" s="105" t="s">
        <v>273</v>
      </c>
      <c r="C34" s="106">
        <v>1819500.49</v>
      </c>
      <c r="D34" s="106">
        <v>463410464.54000002</v>
      </c>
      <c r="E34" s="106">
        <f t="shared" si="1"/>
        <v>-461590964.05000001</v>
      </c>
      <c r="F34" s="103">
        <v>0</v>
      </c>
      <c r="G34" s="99" t="s">
        <v>256</v>
      </c>
    </row>
    <row r="35" spans="1:7" hidden="1" x14ac:dyDescent="0.2">
      <c r="A35" s="104"/>
      <c r="B35" s="105" t="s">
        <v>272</v>
      </c>
      <c r="C35" s="106">
        <v>10468</v>
      </c>
      <c r="D35" s="106">
        <v>5636075.7599999998</v>
      </c>
      <c r="E35" s="106">
        <f t="shared" si="1"/>
        <v>-5625607.7599999998</v>
      </c>
      <c r="F35" s="103">
        <v>0</v>
      </c>
      <c r="G35" s="99" t="s">
        <v>104</v>
      </c>
    </row>
    <row r="36" spans="1:7" hidden="1" x14ac:dyDescent="0.2">
      <c r="A36" s="104"/>
      <c r="B36" s="105" t="s">
        <v>302</v>
      </c>
      <c r="C36" s="106">
        <v>8310</v>
      </c>
      <c r="D36" s="106">
        <v>847014</v>
      </c>
      <c r="E36" s="106">
        <f t="shared" si="1"/>
        <v>-838704</v>
      </c>
      <c r="F36" s="103">
        <v>0</v>
      </c>
      <c r="G36" s="99" t="s">
        <v>104</v>
      </c>
    </row>
    <row r="37" spans="1:7" hidden="1" x14ac:dyDescent="0.2">
      <c r="A37" s="104"/>
      <c r="B37" s="105" t="s">
        <v>289</v>
      </c>
      <c r="C37" s="106">
        <v>24900</v>
      </c>
      <c r="D37" s="106">
        <f>1488222678.9-D38</f>
        <v>114237796</v>
      </c>
      <c r="E37" s="106">
        <f t="shared" si="1"/>
        <v>-114212896</v>
      </c>
      <c r="F37" s="103">
        <v>0</v>
      </c>
      <c r="G37" s="99" t="s">
        <v>104</v>
      </c>
    </row>
    <row r="38" spans="1:7" x14ac:dyDescent="0.2">
      <c r="A38" s="104"/>
      <c r="B38" s="105" t="s">
        <v>289</v>
      </c>
      <c r="C38" s="106"/>
      <c r="D38" s="106">
        <f>SUMIFS(F101:F140,H101:H140,G38)</f>
        <v>1373984882.9000001</v>
      </c>
      <c r="E38" s="106">
        <f t="shared" si="1"/>
        <v>-1373984882.9000001</v>
      </c>
      <c r="F38" s="103"/>
      <c r="G38" s="99" t="s">
        <v>361</v>
      </c>
    </row>
    <row r="39" spans="1:7" hidden="1" x14ac:dyDescent="0.2">
      <c r="A39" s="104"/>
      <c r="B39" s="105" t="s">
        <v>281</v>
      </c>
      <c r="C39" s="106">
        <v>5362776533.2799997</v>
      </c>
      <c r="D39" s="106">
        <v>250000000</v>
      </c>
      <c r="E39" s="106">
        <f t="shared" si="1"/>
        <v>5112776533.2799997</v>
      </c>
      <c r="F39" s="103">
        <v>0</v>
      </c>
      <c r="G39" s="99" t="s">
        <v>252</v>
      </c>
    </row>
    <row r="40" spans="1:7" hidden="1" x14ac:dyDescent="0.2">
      <c r="A40" s="104"/>
      <c r="B40" s="105" t="s">
        <v>296</v>
      </c>
      <c r="C40" s="106">
        <v>22098693.670000002</v>
      </c>
      <c r="D40" s="106">
        <v>11062756.4</v>
      </c>
      <c r="E40" s="106">
        <f t="shared" si="1"/>
        <v>11035937.270000001</v>
      </c>
      <c r="F40" s="103">
        <v>0</v>
      </c>
      <c r="G40" s="99" t="s">
        <v>103</v>
      </c>
    </row>
    <row r="41" spans="1:7" hidden="1" x14ac:dyDescent="0.2">
      <c r="A41" s="104"/>
      <c r="B41" s="105" t="s">
        <v>328</v>
      </c>
      <c r="C41" s="106"/>
      <c r="D41" s="106">
        <v>178500</v>
      </c>
      <c r="E41" s="106">
        <f t="shared" si="1"/>
        <v>-178500</v>
      </c>
      <c r="F41" s="103">
        <v>0</v>
      </c>
      <c r="G41" s="99" t="s">
        <v>107</v>
      </c>
    </row>
    <row r="42" spans="1:7" hidden="1" x14ac:dyDescent="0.2">
      <c r="A42" s="104"/>
      <c r="B42" s="105" t="s">
        <v>288</v>
      </c>
      <c r="C42" s="106"/>
      <c r="D42" s="106">
        <v>6298326854.3899994</v>
      </c>
      <c r="E42" s="106">
        <f t="shared" si="1"/>
        <v>-6298326854.3899994</v>
      </c>
      <c r="F42" s="103">
        <v>0</v>
      </c>
      <c r="G42" s="99" t="s">
        <v>244</v>
      </c>
    </row>
    <row r="43" spans="1:7" hidden="1" x14ac:dyDescent="0.2">
      <c r="A43" s="104"/>
      <c r="B43" s="105" t="s">
        <v>240</v>
      </c>
      <c r="C43" s="106">
        <v>13650000000</v>
      </c>
      <c r="D43" s="106"/>
      <c r="E43" s="106">
        <f t="shared" si="1"/>
        <v>13650000000</v>
      </c>
      <c r="F43" s="103">
        <v>0</v>
      </c>
      <c r="G43" s="99" t="s">
        <v>262</v>
      </c>
    </row>
    <row r="44" spans="1:7" hidden="1" x14ac:dyDescent="0.2">
      <c r="A44" s="104"/>
      <c r="B44" s="105" t="s">
        <v>93</v>
      </c>
      <c r="C44" s="106">
        <v>7255557.3300000001</v>
      </c>
      <c r="D44" s="106"/>
      <c r="E44" s="106">
        <f t="shared" si="1"/>
        <v>7255557.3300000001</v>
      </c>
      <c r="F44" s="103">
        <v>0</v>
      </c>
      <c r="G44" s="99" t="s">
        <v>253</v>
      </c>
    </row>
    <row r="45" spans="1:7" hidden="1" x14ac:dyDescent="0.2">
      <c r="A45" s="104"/>
      <c r="B45" s="105" t="s">
        <v>224</v>
      </c>
      <c r="C45" s="106">
        <v>188.89</v>
      </c>
      <c r="D45" s="106"/>
      <c r="E45" s="106">
        <f t="shared" si="1"/>
        <v>188.89</v>
      </c>
      <c r="F45" s="103">
        <v>0</v>
      </c>
      <c r="G45" s="99" t="s">
        <v>265</v>
      </c>
    </row>
    <row r="46" spans="1:7" hidden="1" x14ac:dyDescent="0.2">
      <c r="A46" s="104"/>
      <c r="B46" s="105" t="s">
        <v>225</v>
      </c>
      <c r="C46" s="106">
        <v>6.83</v>
      </c>
      <c r="D46" s="106"/>
      <c r="E46" s="106">
        <f t="shared" si="1"/>
        <v>6.83</v>
      </c>
      <c r="F46" s="103">
        <v>0</v>
      </c>
      <c r="G46" s="99" t="s">
        <v>265</v>
      </c>
    </row>
    <row r="47" spans="1:7" hidden="1" x14ac:dyDescent="0.2">
      <c r="A47" s="104"/>
      <c r="B47" s="105" t="s">
        <v>229</v>
      </c>
      <c r="C47" s="106"/>
      <c r="D47" s="106">
        <v>155810</v>
      </c>
      <c r="E47" s="106">
        <f t="shared" si="1"/>
        <v>-155810</v>
      </c>
      <c r="F47" s="103">
        <v>0</v>
      </c>
      <c r="G47" s="99" t="s">
        <v>104</v>
      </c>
    </row>
    <row r="48" spans="1:7" hidden="1" x14ac:dyDescent="0.2">
      <c r="A48" s="104"/>
      <c r="B48" s="105" t="s">
        <v>234</v>
      </c>
      <c r="C48" s="106"/>
      <c r="D48" s="106">
        <v>322.72000000000003</v>
      </c>
      <c r="E48" s="106">
        <f t="shared" si="1"/>
        <v>-322.72000000000003</v>
      </c>
      <c r="F48" s="103">
        <v>0</v>
      </c>
      <c r="G48" s="99" t="s">
        <v>265</v>
      </c>
    </row>
    <row r="49" spans="1:7" hidden="1" x14ac:dyDescent="0.2">
      <c r="A49" s="104"/>
      <c r="B49" s="105" t="s">
        <v>96</v>
      </c>
      <c r="C49" s="106"/>
      <c r="D49" s="106">
        <v>1197752.54</v>
      </c>
      <c r="E49" s="106">
        <f t="shared" si="1"/>
        <v>-1197752.54</v>
      </c>
      <c r="F49" s="103">
        <v>0</v>
      </c>
      <c r="G49" s="99" t="s">
        <v>265</v>
      </c>
    </row>
    <row r="50" spans="1:7" hidden="1" x14ac:dyDescent="0.2">
      <c r="A50" s="101"/>
      <c r="B50" s="100" t="s">
        <v>67</v>
      </c>
      <c r="C50" s="102">
        <v>39429175811.520004</v>
      </c>
      <c r="D50" s="102">
        <v>39438979403.869995</v>
      </c>
      <c r="E50" s="108"/>
      <c r="F50" s="107"/>
      <c r="G50" s="107"/>
    </row>
    <row r="51" spans="1:7" hidden="1" x14ac:dyDescent="0.2">
      <c r="A51" s="101"/>
      <c r="B51" s="100" t="s">
        <v>68</v>
      </c>
      <c r="C51" s="102">
        <v>7675366.0700000003</v>
      </c>
      <c r="D51" s="102"/>
      <c r="E51" s="108"/>
      <c r="F51" s="107"/>
      <c r="G51" s="107"/>
    </row>
    <row r="52" spans="1:7" x14ac:dyDescent="0.2">
      <c r="C52" s="103"/>
      <c r="D52" s="103"/>
      <c r="E52" s="103"/>
    </row>
    <row r="53" spans="1:7" x14ac:dyDescent="0.2">
      <c r="C53" s="103"/>
      <c r="D53" s="103"/>
      <c r="E53" s="103"/>
    </row>
    <row r="54" spans="1:7" x14ac:dyDescent="0.2">
      <c r="A54" s="98" t="s">
        <v>137</v>
      </c>
      <c r="C54" s="103"/>
      <c r="D54" s="103"/>
      <c r="E54" s="103"/>
    </row>
    <row r="55" spans="1:7" x14ac:dyDescent="0.2">
      <c r="A55" s="98" t="s">
        <v>334</v>
      </c>
      <c r="C55" s="103"/>
      <c r="D55" s="103"/>
      <c r="E55" s="103"/>
    </row>
    <row r="56" spans="1:7" x14ac:dyDescent="0.2">
      <c r="A56" s="100" t="s">
        <v>219</v>
      </c>
      <c r="B56" s="100" t="s">
        <v>65</v>
      </c>
      <c r="C56" s="101" t="s">
        <v>15</v>
      </c>
      <c r="D56" s="101" t="s">
        <v>16</v>
      </c>
      <c r="E56" s="107" t="s">
        <v>80</v>
      </c>
      <c r="F56" s="107" t="s">
        <v>73</v>
      </c>
      <c r="G56" s="107"/>
    </row>
    <row r="57" spans="1:7" x14ac:dyDescent="0.2">
      <c r="A57" s="100" t="s">
        <v>333</v>
      </c>
      <c r="B57" s="100" t="s">
        <v>66</v>
      </c>
      <c r="C57" s="102">
        <v>312676747.14999998</v>
      </c>
      <c r="D57" s="102"/>
      <c r="E57" s="108"/>
      <c r="F57" s="107"/>
      <c r="G57" s="107"/>
    </row>
    <row r="58" spans="1:7" x14ac:dyDescent="0.2">
      <c r="A58" s="109"/>
      <c r="B58" s="110" t="s">
        <v>282</v>
      </c>
      <c r="C58" s="111">
        <v>5053941685.6899996</v>
      </c>
      <c r="D58" s="111">
        <v>5065923136.1599998</v>
      </c>
      <c r="E58" s="53"/>
      <c r="F58" s="42"/>
      <c r="G58" s="42"/>
    </row>
    <row r="59" spans="1:7" x14ac:dyDescent="0.2">
      <c r="A59" s="109"/>
      <c r="B59" s="110" t="s">
        <v>98</v>
      </c>
      <c r="C59" s="111">
        <v>7735854330.5999994</v>
      </c>
      <c r="D59" s="111">
        <v>7726995823.4100008</v>
      </c>
      <c r="E59" s="42"/>
      <c r="F59" s="42"/>
      <c r="G59" s="42"/>
    </row>
    <row r="60" spans="1:7" x14ac:dyDescent="0.2">
      <c r="A60" s="109"/>
      <c r="B60" s="110" t="s">
        <v>294</v>
      </c>
      <c r="C60" s="111">
        <v>343179137.72000003</v>
      </c>
      <c r="D60" s="111">
        <v>340056194.44</v>
      </c>
      <c r="E60" s="42"/>
      <c r="F60" s="42"/>
      <c r="G60" s="42"/>
    </row>
    <row r="61" spans="1:7" x14ac:dyDescent="0.2">
      <c r="A61" s="104"/>
      <c r="B61" s="105" t="s">
        <v>290</v>
      </c>
      <c r="C61" s="106">
        <v>927866244.55999994</v>
      </c>
      <c r="D61" s="106"/>
      <c r="E61" s="103">
        <v>0</v>
      </c>
      <c r="F61" s="106">
        <f t="shared" ref="F61:F93" si="2">C61-D61</f>
        <v>927866244.55999994</v>
      </c>
      <c r="G61" s="99" t="s">
        <v>252</v>
      </c>
    </row>
    <row r="62" spans="1:7" x14ac:dyDescent="0.2">
      <c r="A62" s="104"/>
      <c r="B62" s="105" t="s">
        <v>283</v>
      </c>
      <c r="C62" s="106">
        <v>429704</v>
      </c>
      <c r="D62" s="106">
        <v>8831801</v>
      </c>
      <c r="E62" s="103">
        <v>0</v>
      </c>
      <c r="F62" s="106">
        <f t="shared" si="2"/>
        <v>-8402097</v>
      </c>
      <c r="G62" s="99" t="s">
        <v>104</v>
      </c>
    </row>
    <row r="63" spans="1:7" x14ac:dyDescent="0.2">
      <c r="A63" s="104"/>
      <c r="B63" s="105" t="s">
        <v>298</v>
      </c>
      <c r="C63" s="106"/>
      <c r="D63" s="106">
        <v>370000</v>
      </c>
      <c r="E63" s="103">
        <v>0</v>
      </c>
      <c r="F63" s="106">
        <f t="shared" si="2"/>
        <v>-370000</v>
      </c>
      <c r="G63" s="99" t="s">
        <v>104</v>
      </c>
    </row>
    <row r="64" spans="1:7" x14ac:dyDescent="0.2">
      <c r="A64" s="104"/>
      <c r="B64" s="105" t="s">
        <v>299</v>
      </c>
      <c r="C64" s="106">
        <v>1000000</v>
      </c>
      <c r="D64" s="106"/>
      <c r="E64" s="103">
        <v>0</v>
      </c>
      <c r="F64" s="106">
        <f t="shared" si="2"/>
        <v>1000000</v>
      </c>
      <c r="G64" s="99" t="s">
        <v>103</v>
      </c>
    </row>
    <row r="65" spans="1:7" x14ac:dyDescent="0.2">
      <c r="A65" s="104"/>
      <c r="B65" s="105" t="s">
        <v>295</v>
      </c>
      <c r="C65" s="106">
        <v>3122943.28</v>
      </c>
      <c r="D65" s="106"/>
      <c r="E65" s="103">
        <v>0</v>
      </c>
      <c r="F65" s="106">
        <f t="shared" si="2"/>
        <v>3122943.28</v>
      </c>
      <c r="G65" s="99" t="s">
        <v>253</v>
      </c>
    </row>
    <row r="66" spans="1:7" x14ac:dyDescent="0.2">
      <c r="A66" s="104"/>
      <c r="B66" s="105" t="s">
        <v>271</v>
      </c>
      <c r="C66" s="106"/>
      <c r="D66" s="106">
        <v>983758751.62</v>
      </c>
      <c r="E66" s="103">
        <v>0</v>
      </c>
      <c r="F66" s="106">
        <f t="shared" si="2"/>
        <v>-983758751.62</v>
      </c>
      <c r="G66" s="99" t="s">
        <v>255</v>
      </c>
    </row>
    <row r="67" spans="1:7" x14ac:dyDescent="0.2">
      <c r="A67" s="109"/>
      <c r="B67" s="110" t="s">
        <v>300</v>
      </c>
      <c r="C67" s="111"/>
      <c r="D67" s="111">
        <v>235244116.69</v>
      </c>
      <c r="E67" s="53">
        <v>0</v>
      </c>
      <c r="F67" s="111">
        <f t="shared" si="2"/>
        <v>-235244116.69</v>
      </c>
      <c r="G67" s="42"/>
    </row>
    <row r="68" spans="1:7" x14ac:dyDescent="0.2">
      <c r="A68" s="104"/>
      <c r="B68" s="105" t="s">
        <v>286</v>
      </c>
      <c r="C68" s="106">
        <v>847999.92</v>
      </c>
      <c r="D68" s="106"/>
      <c r="E68" s="103">
        <v>0</v>
      </c>
      <c r="F68" s="106">
        <f t="shared" si="2"/>
        <v>847999.92</v>
      </c>
      <c r="G68" s="99" t="s">
        <v>103</v>
      </c>
    </row>
    <row r="69" spans="1:7" x14ac:dyDescent="0.2">
      <c r="A69" s="104"/>
      <c r="B69" s="105" t="s">
        <v>287</v>
      </c>
      <c r="C69" s="106"/>
      <c r="D69" s="106">
        <v>1379457680.8300002</v>
      </c>
      <c r="E69" s="103">
        <v>0</v>
      </c>
      <c r="F69" s="106">
        <f t="shared" si="2"/>
        <v>-1379457680.8300002</v>
      </c>
      <c r="G69" s="99" t="s">
        <v>257</v>
      </c>
    </row>
    <row r="70" spans="1:7" x14ac:dyDescent="0.2">
      <c r="A70" s="104"/>
      <c r="B70" s="105" t="s">
        <v>285</v>
      </c>
      <c r="C70" s="106"/>
      <c r="D70" s="106">
        <v>302280</v>
      </c>
      <c r="E70" s="103">
        <v>0</v>
      </c>
      <c r="F70" s="106">
        <f t="shared" si="2"/>
        <v>-302280</v>
      </c>
      <c r="G70" s="99" t="s">
        <v>361</v>
      </c>
    </row>
    <row r="71" spans="1:7" x14ac:dyDescent="0.2">
      <c r="A71" s="104"/>
      <c r="B71" s="105" t="s">
        <v>278</v>
      </c>
      <c r="C71" s="106"/>
      <c r="D71" s="106">
        <v>38393850.159999996</v>
      </c>
      <c r="E71" s="103">
        <v>0</v>
      </c>
      <c r="F71" s="106">
        <f t="shared" si="2"/>
        <v>-38393850.159999996</v>
      </c>
      <c r="G71" s="99" t="s">
        <v>361</v>
      </c>
    </row>
    <row r="72" spans="1:7" x14ac:dyDescent="0.2">
      <c r="A72" s="104"/>
      <c r="B72" s="105" t="s">
        <v>297</v>
      </c>
      <c r="C72" s="106"/>
      <c r="D72" s="106">
        <v>297767</v>
      </c>
      <c r="E72" s="103">
        <v>0</v>
      </c>
      <c r="F72" s="106">
        <f t="shared" si="2"/>
        <v>-297767</v>
      </c>
      <c r="G72" s="99" t="s">
        <v>361</v>
      </c>
    </row>
    <row r="73" spans="1:7" x14ac:dyDescent="0.2">
      <c r="A73" s="104"/>
      <c r="B73" s="105" t="s">
        <v>279</v>
      </c>
      <c r="C73" s="106"/>
      <c r="D73" s="106">
        <v>33350991.760000002</v>
      </c>
      <c r="E73" s="103">
        <v>0</v>
      </c>
      <c r="F73" s="106">
        <f t="shared" si="2"/>
        <v>-33350991.760000002</v>
      </c>
      <c r="G73" s="99" t="s">
        <v>361</v>
      </c>
    </row>
    <row r="74" spans="1:7" x14ac:dyDescent="0.2">
      <c r="A74" s="104"/>
      <c r="B74" s="105" t="s">
        <v>293</v>
      </c>
      <c r="C74" s="106"/>
      <c r="D74" s="106">
        <v>556562</v>
      </c>
      <c r="E74" s="103">
        <v>0</v>
      </c>
      <c r="F74" s="106">
        <f t="shared" si="2"/>
        <v>-556562</v>
      </c>
      <c r="G74" s="99" t="s">
        <v>361</v>
      </c>
    </row>
    <row r="75" spans="1:7" x14ac:dyDescent="0.2">
      <c r="A75" s="104"/>
      <c r="B75" s="105" t="s">
        <v>292</v>
      </c>
      <c r="C75" s="106"/>
      <c r="D75" s="106">
        <v>310216796</v>
      </c>
      <c r="E75" s="103">
        <v>0</v>
      </c>
      <c r="F75" s="106">
        <f t="shared" si="2"/>
        <v>-310216796</v>
      </c>
      <c r="G75" s="99" t="s">
        <v>361</v>
      </c>
    </row>
    <row r="76" spans="1:7" x14ac:dyDescent="0.2">
      <c r="A76" s="104"/>
      <c r="B76" s="105" t="s">
        <v>291</v>
      </c>
      <c r="C76" s="106"/>
      <c r="D76" s="106">
        <v>667095036</v>
      </c>
      <c r="E76" s="103">
        <v>0</v>
      </c>
      <c r="F76" s="106">
        <f t="shared" si="2"/>
        <v>-667095036</v>
      </c>
      <c r="G76" s="99" t="s">
        <v>361</v>
      </c>
    </row>
    <row r="77" spans="1:7" x14ac:dyDescent="0.2">
      <c r="A77" s="104"/>
      <c r="B77" s="105" t="s">
        <v>275</v>
      </c>
      <c r="C77" s="106">
        <v>11407</v>
      </c>
      <c r="D77" s="106">
        <v>15557605</v>
      </c>
      <c r="E77" s="103">
        <v>0</v>
      </c>
      <c r="F77" s="106">
        <f t="shared" si="2"/>
        <v>-15546198</v>
      </c>
      <c r="G77" s="99" t="s">
        <v>104</v>
      </c>
    </row>
    <row r="78" spans="1:7" x14ac:dyDescent="0.2">
      <c r="A78" s="104"/>
      <c r="B78" s="105" t="s">
        <v>277</v>
      </c>
      <c r="C78" s="106">
        <v>16913</v>
      </c>
      <c r="D78" s="106">
        <v>9371891</v>
      </c>
      <c r="E78" s="103">
        <v>0</v>
      </c>
      <c r="F78" s="106">
        <f t="shared" si="2"/>
        <v>-9354978</v>
      </c>
      <c r="G78" s="99" t="s">
        <v>104</v>
      </c>
    </row>
    <row r="79" spans="1:7" x14ac:dyDescent="0.2">
      <c r="A79" s="104"/>
      <c r="B79" s="105" t="s">
        <v>276</v>
      </c>
      <c r="C79" s="106">
        <v>24020</v>
      </c>
      <c r="D79" s="106">
        <v>13614337</v>
      </c>
      <c r="E79" s="103">
        <v>0</v>
      </c>
      <c r="F79" s="106">
        <f t="shared" si="2"/>
        <v>-13590317</v>
      </c>
      <c r="G79" s="99" t="s">
        <v>104</v>
      </c>
    </row>
    <row r="80" spans="1:7" x14ac:dyDescent="0.2">
      <c r="A80" s="104"/>
      <c r="B80" s="105" t="s">
        <v>274</v>
      </c>
      <c r="C80" s="106">
        <v>582565.6</v>
      </c>
      <c r="D80" s="106">
        <v>65916567.869999997</v>
      </c>
      <c r="E80" s="103">
        <v>0</v>
      </c>
      <c r="F80" s="106">
        <f t="shared" si="2"/>
        <v>-65334002.269999996</v>
      </c>
      <c r="G80" s="99" t="s">
        <v>104</v>
      </c>
    </row>
    <row r="81" spans="1:7" x14ac:dyDescent="0.2">
      <c r="A81" s="104"/>
      <c r="B81" s="105" t="s">
        <v>280</v>
      </c>
      <c r="C81" s="106">
        <v>1260125</v>
      </c>
      <c r="D81" s="106">
        <v>1746938543.8499999</v>
      </c>
      <c r="E81" s="103">
        <v>0</v>
      </c>
      <c r="F81" s="106">
        <f t="shared" si="2"/>
        <v>-1745678418.8499999</v>
      </c>
      <c r="G81" s="99" t="s">
        <v>255</v>
      </c>
    </row>
    <row r="82" spans="1:7" x14ac:dyDescent="0.2">
      <c r="A82" s="104"/>
      <c r="B82" s="105" t="s">
        <v>273</v>
      </c>
      <c r="C82" s="106">
        <v>477874.68</v>
      </c>
      <c r="D82" s="106">
        <v>453609965.13999999</v>
      </c>
      <c r="E82" s="103">
        <v>0</v>
      </c>
      <c r="F82" s="106">
        <f t="shared" si="2"/>
        <v>-453132090.45999998</v>
      </c>
      <c r="G82" s="99" t="s">
        <v>256</v>
      </c>
    </row>
    <row r="83" spans="1:7" x14ac:dyDescent="0.2">
      <c r="A83" s="104"/>
      <c r="B83" s="105" t="s">
        <v>272</v>
      </c>
      <c r="C83" s="106">
        <v>66511</v>
      </c>
      <c r="D83" s="106">
        <v>8124509.7999999998</v>
      </c>
      <c r="E83" s="103">
        <v>0</v>
      </c>
      <c r="F83" s="106">
        <f t="shared" si="2"/>
        <v>-8057998.7999999998</v>
      </c>
      <c r="G83" s="99" t="s">
        <v>104</v>
      </c>
    </row>
    <row r="84" spans="1:7" x14ac:dyDescent="0.2">
      <c r="A84" s="104"/>
      <c r="B84" s="105" t="s">
        <v>289</v>
      </c>
      <c r="C84" s="106"/>
      <c r="D84" s="106">
        <f>776832800.23-D85</f>
        <v>6557213.1599999666</v>
      </c>
      <c r="E84" s="103">
        <v>0</v>
      </c>
      <c r="F84" s="106">
        <f t="shared" si="2"/>
        <v>-6557213.1599999666</v>
      </c>
      <c r="G84" s="99" t="s">
        <v>104</v>
      </c>
    </row>
    <row r="85" spans="1:7" x14ac:dyDescent="0.2">
      <c r="A85" s="104"/>
      <c r="B85" s="105" t="s">
        <v>289</v>
      </c>
      <c r="C85" s="106"/>
      <c r="D85" s="106">
        <v>770275587.07000005</v>
      </c>
      <c r="E85" s="103"/>
      <c r="F85" s="106">
        <f t="shared" si="2"/>
        <v>-770275587.07000005</v>
      </c>
      <c r="G85" s="99" t="s">
        <v>361</v>
      </c>
    </row>
    <row r="86" spans="1:7" x14ac:dyDescent="0.2">
      <c r="A86" s="104"/>
      <c r="B86" s="105" t="s">
        <v>281</v>
      </c>
      <c r="C86" s="106">
        <v>6603331504.2299995</v>
      </c>
      <c r="D86" s="106">
        <v>431515619.39999998</v>
      </c>
      <c r="E86" s="103">
        <v>0</v>
      </c>
      <c r="F86" s="106">
        <f t="shared" si="2"/>
        <v>6171815884.8299999</v>
      </c>
      <c r="G86" s="99" t="s">
        <v>252</v>
      </c>
    </row>
    <row r="87" spans="1:7" x14ac:dyDescent="0.2">
      <c r="A87" s="104"/>
      <c r="B87" s="105" t="s">
        <v>296</v>
      </c>
      <c r="C87" s="106">
        <v>1391246.62</v>
      </c>
      <c r="D87" s="106"/>
      <c r="E87" s="103">
        <v>0</v>
      </c>
      <c r="F87" s="106">
        <f t="shared" si="2"/>
        <v>1391246.62</v>
      </c>
      <c r="G87" s="99" t="s">
        <v>103</v>
      </c>
    </row>
    <row r="88" spans="1:7" x14ac:dyDescent="0.2">
      <c r="A88" s="104"/>
      <c r="B88" s="105" t="s">
        <v>288</v>
      </c>
      <c r="C88" s="106"/>
      <c r="D88" s="106">
        <v>660542319.16999996</v>
      </c>
      <c r="E88" s="103">
        <v>0</v>
      </c>
      <c r="F88" s="106">
        <f t="shared" si="2"/>
        <v>-660542319.16999996</v>
      </c>
      <c r="G88" s="99" t="s">
        <v>244</v>
      </c>
    </row>
    <row r="89" spans="1:7" x14ac:dyDescent="0.2">
      <c r="A89" s="104"/>
      <c r="B89" s="105" t="s">
        <v>224</v>
      </c>
      <c r="C89" s="106">
        <v>59072628.170000002</v>
      </c>
      <c r="D89" s="106"/>
      <c r="E89" s="103">
        <v>0</v>
      </c>
      <c r="F89" s="106">
        <f t="shared" si="2"/>
        <v>59072628.170000002</v>
      </c>
      <c r="G89" s="99" t="s">
        <v>265</v>
      </c>
    </row>
    <row r="90" spans="1:7" x14ac:dyDescent="0.2">
      <c r="A90" s="104"/>
      <c r="B90" s="105" t="s">
        <v>225</v>
      </c>
      <c r="C90" s="106">
        <v>5718500</v>
      </c>
      <c r="D90" s="106"/>
      <c r="E90" s="103">
        <v>0</v>
      </c>
      <c r="F90" s="106">
        <f t="shared" si="2"/>
        <v>5718500</v>
      </c>
      <c r="G90" s="99" t="s">
        <v>265</v>
      </c>
    </row>
    <row r="91" spans="1:7" x14ac:dyDescent="0.2">
      <c r="A91" s="104"/>
      <c r="B91" s="105" t="s">
        <v>229</v>
      </c>
      <c r="C91" s="106">
        <v>43118.52</v>
      </c>
      <c r="D91" s="106">
        <v>211331.42</v>
      </c>
      <c r="E91" s="103">
        <v>0</v>
      </c>
      <c r="F91" s="106">
        <f t="shared" si="2"/>
        <v>-168212.90000000002</v>
      </c>
      <c r="G91" s="99" t="s">
        <v>104</v>
      </c>
    </row>
    <row r="92" spans="1:7" x14ac:dyDescent="0.2">
      <c r="A92" s="104"/>
      <c r="B92" s="105" t="s">
        <v>234</v>
      </c>
      <c r="C92" s="106"/>
      <c r="D92" s="106">
        <v>42650020.899999999</v>
      </c>
      <c r="E92" s="103">
        <v>0</v>
      </c>
      <c r="F92" s="106">
        <f t="shared" si="2"/>
        <v>-42650020.899999999</v>
      </c>
      <c r="G92" s="99" t="s">
        <v>265</v>
      </c>
    </row>
    <row r="93" spans="1:7" x14ac:dyDescent="0.2">
      <c r="A93" s="104"/>
      <c r="B93" s="105" t="s">
        <v>96</v>
      </c>
      <c r="C93" s="106"/>
      <c r="D93" s="106">
        <v>17699950.469999999</v>
      </c>
      <c r="E93" s="103">
        <v>0</v>
      </c>
      <c r="F93" s="106">
        <f t="shared" si="2"/>
        <v>-17699950.469999999</v>
      </c>
      <c r="G93" s="99" t="s">
        <v>265</v>
      </c>
    </row>
    <row r="94" spans="1:7" x14ac:dyDescent="0.2">
      <c r="A94" s="101"/>
      <c r="B94" s="100" t="s">
        <v>67</v>
      </c>
      <c r="C94" s="102">
        <v>20738238459.59</v>
      </c>
      <c r="D94" s="102">
        <v>21033436248.32</v>
      </c>
      <c r="E94" s="108"/>
      <c r="F94" s="107"/>
      <c r="G94" s="107"/>
    </row>
    <row r="95" spans="1:7" x14ac:dyDescent="0.2">
      <c r="A95" s="101"/>
      <c r="B95" s="100" t="s">
        <v>68</v>
      </c>
      <c r="C95" s="102">
        <v>17478958.420000002</v>
      </c>
      <c r="D95" s="102"/>
      <c r="E95" s="108"/>
      <c r="F95" s="107"/>
      <c r="G95" s="107"/>
    </row>
    <row r="96" spans="1:7" x14ac:dyDescent="0.2">
      <c r="C96" s="103"/>
      <c r="D96" s="103"/>
    </row>
    <row r="100" spans="1:8" ht="13.9" customHeight="1" x14ac:dyDescent="0.2">
      <c r="A100" s="92" t="s">
        <v>268</v>
      </c>
      <c r="B100" s="93" t="s">
        <v>269</v>
      </c>
      <c r="C100" s="94" t="s">
        <v>270</v>
      </c>
      <c r="D100" s="93" t="s">
        <v>15</v>
      </c>
      <c r="E100" s="87" t="s">
        <v>16</v>
      </c>
      <c r="F100" s="87"/>
    </row>
    <row r="101" spans="1:8" ht="13.9" customHeight="1" x14ac:dyDescent="0.2">
      <c r="A101" s="95"/>
      <c r="B101" s="96"/>
      <c r="C101" s="97"/>
      <c r="D101" s="87" t="s">
        <v>219</v>
      </c>
      <c r="E101" s="88" t="s">
        <v>219</v>
      </c>
      <c r="F101" s="88"/>
    </row>
    <row r="102" spans="1:8" ht="13.9" customHeight="1" x14ac:dyDescent="0.2">
      <c r="A102" s="89" t="s">
        <v>304</v>
      </c>
      <c r="B102" s="90" t="s">
        <v>335</v>
      </c>
      <c r="C102" s="90" t="s">
        <v>336</v>
      </c>
      <c r="D102" s="91" t="s">
        <v>289</v>
      </c>
      <c r="E102" s="91" t="s">
        <v>98</v>
      </c>
      <c r="F102" s="112">
        <v>17250</v>
      </c>
      <c r="H102" s="99" t="s">
        <v>361</v>
      </c>
    </row>
    <row r="103" spans="1:8" ht="13.9" customHeight="1" x14ac:dyDescent="0.2">
      <c r="A103" s="89" t="s">
        <v>307</v>
      </c>
      <c r="B103" s="90" t="s">
        <v>335</v>
      </c>
      <c r="C103" s="90" t="s">
        <v>336</v>
      </c>
      <c r="D103" s="91" t="s">
        <v>289</v>
      </c>
      <c r="E103" s="91" t="s">
        <v>98</v>
      </c>
      <c r="F103" s="112">
        <v>34500</v>
      </c>
      <c r="H103" s="99" t="s">
        <v>361</v>
      </c>
    </row>
    <row r="104" spans="1:8" ht="13.9" customHeight="1" x14ac:dyDescent="0.2">
      <c r="A104" s="89" t="s">
        <v>309</v>
      </c>
      <c r="B104" s="90" t="s">
        <v>337</v>
      </c>
      <c r="C104" s="90" t="s">
        <v>338</v>
      </c>
      <c r="D104" s="91" t="s">
        <v>289</v>
      </c>
      <c r="E104" s="91" t="s">
        <v>98</v>
      </c>
      <c r="F104" s="112">
        <v>22419500</v>
      </c>
      <c r="H104" s="99" t="s">
        <v>361</v>
      </c>
    </row>
    <row r="105" spans="1:8" ht="13.9" customHeight="1" x14ac:dyDescent="0.2">
      <c r="A105" s="89" t="s">
        <v>310</v>
      </c>
      <c r="B105" s="90" t="s">
        <v>335</v>
      </c>
      <c r="C105" s="90" t="s">
        <v>336</v>
      </c>
      <c r="D105" s="91" t="s">
        <v>289</v>
      </c>
      <c r="E105" s="91" t="s">
        <v>98</v>
      </c>
      <c r="F105" s="112">
        <v>17250</v>
      </c>
      <c r="H105" s="99" t="s">
        <v>361</v>
      </c>
    </row>
    <row r="106" spans="1:8" ht="13.9" customHeight="1" x14ac:dyDescent="0.2">
      <c r="A106" s="89" t="s">
        <v>310</v>
      </c>
      <c r="B106" s="90" t="s">
        <v>335</v>
      </c>
      <c r="C106" s="90" t="s">
        <v>336</v>
      </c>
      <c r="D106" s="91" t="s">
        <v>289</v>
      </c>
      <c r="E106" s="91" t="s">
        <v>98</v>
      </c>
      <c r="F106" s="112">
        <v>17250</v>
      </c>
      <c r="H106" s="99" t="s">
        <v>361</v>
      </c>
    </row>
    <row r="107" spans="1:8" ht="13.9" customHeight="1" x14ac:dyDescent="0.2">
      <c r="A107" s="89" t="s">
        <v>310</v>
      </c>
      <c r="B107" s="90" t="s">
        <v>335</v>
      </c>
      <c r="C107" s="90" t="s">
        <v>336</v>
      </c>
      <c r="D107" s="91" t="s">
        <v>289</v>
      </c>
      <c r="E107" s="91" t="s">
        <v>98</v>
      </c>
      <c r="F107" s="112">
        <v>17250</v>
      </c>
      <c r="H107" s="99" t="s">
        <v>361</v>
      </c>
    </row>
    <row r="108" spans="1:8" ht="13.9" customHeight="1" x14ac:dyDescent="0.2">
      <c r="A108" s="89" t="s">
        <v>311</v>
      </c>
      <c r="B108" s="90" t="s">
        <v>339</v>
      </c>
      <c r="C108" s="90" t="s">
        <v>340</v>
      </c>
      <c r="D108" s="91" t="s">
        <v>289</v>
      </c>
      <c r="E108" s="91" t="s">
        <v>98</v>
      </c>
      <c r="F108" s="112">
        <v>550000</v>
      </c>
    </row>
    <row r="109" spans="1:8" ht="13.9" customHeight="1" x14ac:dyDescent="0.2">
      <c r="A109" s="89" t="s">
        <v>312</v>
      </c>
      <c r="B109" s="90" t="s">
        <v>335</v>
      </c>
      <c r="C109" s="90" t="s">
        <v>336</v>
      </c>
      <c r="D109" s="91" t="s">
        <v>289</v>
      </c>
      <c r="E109" s="91" t="s">
        <v>98</v>
      </c>
      <c r="F109" s="112">
        <v>17250</v>
      </c>
      <c r="H109" s="99" t="s">
        <v>361</v>
      </c>
    </row>
    <row r="110" spans="1:8" ht="13.9" customHeight="1" x14ac:dyDescent="0.2">
      <c r="A110" s="89" t="s">
        <v>313</v>
      </c>
      <c r="B110" s="90" t="s">
        <v>341</v>
      </c>
      <c r="C110" s="90" t="s">
        <v>342</v>
      </c>
      <c r="D110" s="91" t="s">
        <v>289</v>
      </c>
      <c r="E110" s="91" t="s">
        <v>98</v>
      </c>
      <c r="F110" s="112">
        <v>110258479</v>
      </c>
    </row>
    <row r="111" spans="1:8" ht="13.9" customHeight="1" x14ac:dyDescent="0.2">
      <c r="A111" s="89" t="s">
        <v>314</v>
      </c>
      <c r="B111" s="90" t="s">
        <v>341</v>
      </c>
      <c r="C111" s="90" t="s">
        <v>342</v>
      </c>
      <c r="D111" s="91" t="s">
        <v>289</v>
      </c>
      <c r="E111" s="91" t="s">
        <v>98</v>
      </c>
      <c r="F111" s="112">
        <v>3307754</v>
      </c>
    </row>
    <row r="112" spans="1:8" ht="13.9" customHeight="1" x14ac:dyDescent="0.2">
      <c r="A112" s="89" t="s">
        <v>315</v>
      </c>
      <c r="B112" s="90" t="s">
        <v>335</v>
      </c>
      <c r="C112" s="90" t="s">
        <v>336</v>
      </c>
      <c r="D112" s="91" t="s">
        <v>289</v>
      </c>
      <c r="E112" s="91" t="s">
        <v>98</v>
      </c>
      <c r="F112" s="112">
        <v>17250</v>
      </c>
      <c r="H112" s="99" t="s">
        <v>361</v>
      </c>
    </row>
    <row r="113" spans="1:8" ht="13.9" customHeight="1" x14ac:dyDescent="0.2">
      <c r="A113" s="89" t="s">
        <v>316</v>
      </c>
      <c r="B113" s="90" t="s">
        <v>343</v>
      </c>
      <c r="C113" s="90" t="s">
        <v>344</v>
      </c>
      <c r="D113" s="91" t="s">
        <v>289</v>
      </c>
      <c r="E113" s="91" t="s">
        <v>98</v>
      </c>
      <c r="F113" s="112">
        <v>8625</v>
      </c>
      <c r="H113" s="99" t="s">
        <v>361</v>
      </c>
    </row>
    <row r="114" spans="1:8" ht="13.9" customHeight="1" x14ac:dyDescent="0.2">
      <c r="A114" s="89" t="s">
        <v>318</v>
      </c>
      <c r="B114" s="90" t="s">
        <v>345</v>
      </c>
      <c r="C114" s="90" t="s">
        <v>346</v>
      </c>
      <c r="D114" s="91" t="s">
        <v>289</v>
      </c>
      <c r="E114" s="91" t="s">
        <v>98</v>
      </c>
      <c r="F114" s="112">
        <v>1069500</v>
      </c>
      <c r="H114" s="99" t="s">
        <v>361</v>
      </c>
    </row>
    <row r="115" spans="1:8" ht="13.9" customHeight="1" x14ac:dyDescent="0.2">
      <c r="A115" s="89" t="s">
        <v>319</v>
      </c>
      <c r="B115" s="90" t="s">
        <v>347</v>
      </c>
      <c r="C115" s="90" t="s">
        <v>340</v>
      </c>
      <c r="D115" s="91" t="s">
        <v>289</v>
      </c>
      <c r="E115" s="91" t="s">
        <v>98</v>
      </c>
      <c r="F115" s="112">
        <v>20000</v>
      </c>
    </row>
    <row r="116" spans="1:8" ht="13.9" customHeight="1" x14ac:dyDescent="0.2">
      <c r="A116" s="89" t="s">
        <v>319</v>
      </c>
      <c r="B116" s="90" t="s">
        <v>348</v>
      </c>
      <c r="C116" s="90" t="s">
        <v>340</v>
      </c>
      <c r="D116" s="91" t="s">
        <v>289</v>
      </c>
      <c r="E116" s="91" t="s">
        <v>98</v>
      </c>
      <c r="F116" s="112">
        <v>20000</v>
      </c>
    </row>
    <row r="117" spans="1:8" ht="13.9" customHeight="1" x14ac:dyDescent="0.2">
      <c r="A117" s="89" t="s">
        <v>319</v>
      </c>
      <c r="B117" s="90" t="s">
        <v>349</v>
      </c>
      <c r="C117" s="90" t="s">
        <v>340</v>
      </c>
      <c r="D117" s="91" t="s">
        <v>289</v>
      </c>
      <c r="E117" s="91" t="s">
        <v>98</v>
      </c>
      <c r="F117" s="112">
        <v>20000</v>
      </c>
    </row>
    <row r="118" spans="1:8" ht="13.9" customHeight="1" x14ac:dyDescent="0.2">
      <c r="A118" s="89" t="s">
        <v>319</v>
      </c>
      <c r="B118" s="90" t="s">
        <v>350</v>
      </c>
      <c r="C118" s="90" t="s">
        <v>340</v>
      </c>
      <c r="D118" s="91" t="s">
        <v>289</v>
      </c>
      <c r="E118" s="91" t="s">
        <v>98</v>
      </c>
      <c r="F118" s="112">
        <v>20000</v>
      </c>
    </row>
    <row r="119" spans="1:8" ht="13.9" customHeight="1" x14ac:dyDescent="0.2">
      <c r="A119" s="89" t="s">
        <v>319</v>
      </c>
      <c r="B119" s="90" t="s">
        <v>351</v>
      </c>
      <c r="C119" s="90" t="s">
        <v>340</v>
      </c>
      <c r="D119" s="91" t="s">
        <v>289</v>
      </c>
      <c r="E119" s="91" t="s">
        <v>98</v>
      </c>
      <c r="F119" s="112">
        <v>20000</v>
      </c>
    </row>
    <row r="120" spans="1:8" ht="13.9" customHeight="1" x14ac:dyDescent="0.2">
      <c r="A120" s="89" t="s">
        <v>320</v>
      </c>
      <c r="B120" s="90" t="s">
        <v>343</v>
      </c>
      <c r="C120" s="90" t="s">
        <v>346</v>
      </c>
      <c r="D120" s="91" t="s">
        <v>289</v>
      </c>
      <c r="E120" s="91" t="s">
        <v>98</v>
      </c>
      <c r="F120" s="112">
        <v>345000</v>
      </c>
      <c r="H120" s="99" t="s">
        <v>361</v>
      </c>
    </row>
    <row r="121" spans="1:8" ht="13.9" customHeight="1" x14ac:dyDescent="0.2">
      <c r="A121" s="89" t="s">
        <v>321</v>
      </c>
      <c r="B121" s="90" t="s">
        <v>343</v>
      </c>
      <c r="C121" s="90" t="s">
        <v>346</v>
      </c>
      <c r="D121" s="91" t="s">
        <v>289</v>
      </c>
      <c r="E121" s="91" t="s">
        <v>98</v>
      </c>
      <c r="F121" s="112">
        <v>34500</v>
      </c>
      <c r="H121" s="99" t="s">
        <v>361</v>
      </c>
    </row>
    <row r="122" spans="1:8" ht="13.9" customHeight="1" x14ac:dyDescent="0.2">
      <c r="A122" s="89" t="s">
        <v>322</v>
      </c>
      <c r="B122" s="90" t="s">
        <v>343</v>
      </c>
      <c r="C122" s="90" t="s">
        <v>346</v>
      </c>
      <c r="D122" s="91" t="s">
        <v>289</v>
      </c>
      <c r="E122" s="91" t="s">
        <v>98</v>
      </c>
      <c r="F122" s="112">
        <v>172500</v>
      </c>
      <c r="H122" s="99" t="s">
        <v>361</v>
      </c>
    </row>
    <row r="123" spans="1:8" ht="13.9" customHeight="1" x14ac:dyDescent="0.2">
      <c r="A123" s="89" t="s">
        <v>323</v>
      </c>
      <c r="B123" s="90" t="s">
        <v>352</v>
      </c>
      <c r="C123" s="90" t="s">
        <v>346</v>
      </c>
      <c r="D123" s="91" t="s">
        <v>289</v>
      </c>
      <c r="E123" s="91" t="s">
        <v>98</v>
      </c>
      <c r="F123" s="112">
        <v>331725955.60000002</v>
      </c>
      <c r="H123" s="99" t="s">
        <v>361</v>
      </c>
    </row>
    <row r="124" spans="1:8" ht="13.9" customHeight="1" x14ac:dyDescent="0.2">
      <c r="A124" s="89" t="s">
        <v>323</v>
      </c>
      <c r="B124" s="90" t="s">
        <v>353</v>
      </c>
      <c r="C124" s="90" t="s">
        <v>346</v>
      </c>
      <c r="D124" s="91" t="s">
        <v>289</v>
      </c>
      <c r="E124" s="91" t="s">
        <v>98</v>
      </c>
      <c r="F124" s="112">
        <v>910452482.29999995</v>
      </c>
      <c r="H124" s="99" t="s">
        <v>361</v>
      </c>
    </row>
    <row r="125" spans="1:8" ht="13.9" customHeight="1" x14ac:dyDescent="0.2">
      <c r="A125" s="89" t="s">
        <v>323</v>
      </c>
      <c r="B125" s="90" t="s">
        <v>354</v>
      </c>
      <c r="C125" s="90" t="s">
        <v>346</v>
      </c>
      <c r="D125" s="91" t="s">
        <v>289</v>
      </c>
      <c r="E125" s="91" t="s">
        <v>98</v>
      </c>
      <c r="F125" s="112">
        <v>54566877</v>
      </c>
      <c r="H125" s="99" t="s">
        <v>361</v>
      </c>
    </row>
    <row r="126" spans="1:8" ht="13.9" customHeight="1" x14ac:dyDescent="0.2">
      <c r="A126" s="89" t="s">
        <v>323</v>
      </c>
      <c r="B126" s="90" t="s">
        <v>354</v>
      </c>
      <c r="C126" s="90" t="s">
        <v>346</v>
      </c>
      <c r="D126" s="91" t="s">
        <v>289</v>
      </c>
      <c r="E126" s="91" t="s">
        <v>98</v>
      </c>
      <c r="F126" s="112">
        <v>345000</v>
      </c>
      <c r="H126" s="99" t="s">
        <v>361</v>
      </c>
    </row>
    <row r="127" spans="1:8" ht="13.9" customHeight="1" x14ac:dyDescent="0.2">
      <c r="A127" s="89" t="s">
        <v>323</v>
      </c>
      <c r="B127" s="90" t="s">
        <v>354</v>
      </c>
      <c r="C127" s="90" t="s">
        <v>346</v>
      </c>
      <c r="D127" s="91" t="s">
        <v>289</v>
      </c>
      <c r="E127" s="91" t="s">
        <v>98</v>
      </c>
      <c r="F127" s="112">
        <v>690000</v>
      </c>
      <c r="H127" s="99" t="s">
        <v>361</v>
      </c>
    </row>
    <row r="128" spans="1:8" ht="13.9" customHeight="1" x14ac:dyDescent="0.2">
      <c r="A128" s="89" t="s">
        <v>323</v>
      </c>
      <c r="B128" s="90" t="s">
        <v>355</v>
      </c>
      <c r="C128" s="90" t="s">
        <v>346</v>
      </c>
      <c r="D128" s="91" t="s">
        <v>289</v>
      </c>
      <c r="E128" s="91" t="s">
        <v>98</v>
      </c>
      <c r="F128" s="112">
        <v>1069500</v>
      </c>
      <c r="H128" s="99" t="s">
        <v>361</v>
      </c>
    </row>
    <row r="129" spans="1:8" ht="13.9" customHeight="1" x14ac:dyDescent="0.2">
      <c r="A129" s="89" t="s">
        <v>324</v>
      </c>
      <c r="B129" s="90" t="s">
        <v>356</v>
      </c>
      <c r="C129" s="90" t="s">
        <v>346</v>
      </c>
      <c r="D129" s="91" t="s">
        <v>289</v>
      </c>
      <c r="E129" s="91" t="s">
        <v>98</v>
      </c>
      <c r="F129" s="112">
        <v>4830000</v>
      </c>
      <c r="H129" s="99" t="s">
        <v>361</v>
      </c>
    </row>
    <row r="130" spans="1:8" ht="13.9" customHeight="1" x14ac:dyDescent="0.2">
      <c r="A130" s="89" t="s">
        <v>324</v>
      </c>
      <c r="B130" s="90" t="s">
        <v>356</v>
      </c>
      <c r="C130" s="90" t="s">
        <v>346</v>
      </c>
      <c r="D130" s="91" t="s">
        <v>289</v>
      </c>
      <c r="E130" s="91" t="s">
        <v>98</v>
      </c>
      <c r="F130" s="112">
        <v>86250</v>
      </c>
      <c r="H130" s="99" t="s">
        <v>361</v>
      </c>
    </row>
    <row r="131" spans="1:8" ht="13.9" customHeight="1" x14ac:dyDescent="0.2">
      <c r="A131" s="89" t="s">
        <v>325</v>
      </c>
      <c r="B131" s="90" t="s">
        <v>341</v>
      </c>
      <c r="C131" s="90" t="s">
        <v>342</v>
      </c>
      <c r="D131" s="91" t="s">
        <v>289</v>
      </c>
      <c r="E131" s="91" t="s">
        <v>98</v>
      </c>
      <c r="F131" s="112">
        <v>21563</v>
      </c>
    </row>
    <row r="132" spans="1:8" ht="13.9" customHeight="1" x14ac:dyDescent="0.2">
      <c r="A132" s="89" t="s">
        <v>326</v>
      </c>
      <c r="B132" s="90" t="s">
        <v>335</v>
      </c>
      <c r="C132" s="90" t="s">
        <v>336</v>
      </c>
      <c r="D132" s="91" t="s">
        <v>289</v>
      </c>
      <c r="E132" s="91" t="s">
        <v>98</v>
      </c>
      <c r="F132" s="112">
        <v>24900</v>
      </c>
      <c r="H132" s="99" t="s">
        <v>361</v>
      </c>
    </row>
    <row r="133" spans="1:8" ht="13.9" customHeight="1" x14ac:dyDescent="0.2">
      <c r="A133" s="89" t="s">
        <v>329</v>
      </c>
      <c r="B133" s="90" t="s">
        <v>354</v>
      </c>
      <c r="C133" s="90" t="s">
        <v>346</v>
      </c>
      <c r="D133" s="91" t="s">
        <v>289</v>
      </c>
      <c r="E133" s="91" t="s">
        <v>98</v>
      </c>
      <c r="F133" s="112">
        <v>3450000</v>
      </c>
      <c r="H133" s="99" t="s">
        <v>361</v>
      </c>
    </row>
    <row r="134" spans="1:8" ht="13.9" customHeight="1" x14ac:dyDescent="0.2">
      <c r="A134" s="89" t="s">
        <v>329</v>
      </c>
      <c r="B134" s="90" t="s">
        <v>354</v>
      </c>
      <c r="C134" s="90" t="s">
        <v>346</v>
      </c>
      <c r="D134" s="91" t="s">
        <v>289</v>
      </c>
      <c r="E134" s="91" t="s">
        <v>98</v>
      </c>
      <c r="F134" s="112">
        <v>40293</v>
      </c>
      <c r="H134" s="99" t="s">
        <v>361</v>
      </c>
    </row>
    <row r="135" spans="1:8" ht="13.9" customHeight="1" x14ac:dyDescent="0.2">
      <c r="A135" s="89" t="s">
        <v>329</v>
      </c>
      <c r="B135" s="90" t="s">
        <v>357</v>
      </c>
      <c r="C135" s="90" t="s">
        <v>358</v>
      </c>
      <c r="D135" s="91" t="s">
        <v>289</v>
      </c>
      <c r="E135" s="91" t="s">
        <v>98</v>
      </c>
      <c r="F135" s="112">
        <v>19500000</v>
      </c>
      <c r="H135" s="99" t="s">
        <v>361</v>
      </c>
    </row>
    <row r="136" spans="1:8" ht="13.9" customHeight="1" x14ac:dyDescent="0.2">
      <c r="A136" s="89" t="s">
        <v>330</v>
      </c>
      <c r="B136" s="90" t="s">
        <v>359</v>
      </c>
      <c r="C136" s="90" t="s">
        <v>358</v>
      </c>
      <c r="D136" s="91" t="s">
        <v>289</v>
      </c>
      <c r="E136" s="91" t="s">
        <v>98</v>
      </c>
      <c r="F136" s="112">
        <v>88300</v>
      </c>
      <c r="H136" s="99" t="s">
        <v>361</v>
      </c>
    </row>
    <row r="137" spans="1:8" ht="13.9" customHeight="1" x14ac:dyDescent="0.2">
      <c r="A137" s="89" t="s">
        <v>330</v>
      </c>
      <c r="B137" s="90" t="s">
        <v>360</v>
      </c>
      <c r="C137" s="90" t="s">
        <v>358</v>
      </c>
      <c r="D137" s="91" t="s">
        <v>289</v>
      </c>
      <c r="E137" s="91" t="s">
        <v>98</v>
      </c>
      <c r="F137" s="112">
        <v>225000</v>
      </c>
      <c r="H137" s="99" t="s">
        <v>361</v>
      </c>
    </row>
    <row r="138" spans="1:8" ht="13.9" customHeight="1" x14ac:dyDescent="0.2">
      <c r="A138" s="89" t="s">
        <v>330</v>
      </c>
      <c r="B138" s="90" t="s">
        <v>359</v>
      </c>
      <c r="C138" s="90" t="s">
        <v>358</v>
      </c>
      <c r="D138" s="91" t="s">
        <v>289</v>
      </c>
      <c r="E138" s="91" t="s">
        <v>98</v>
      </c>
      <c r="F138" s="112">
        <v>20700</v>
      </c>
      <c r="H138" s="99" t="s">
        <v>361</v>
      </c>
    </row>
    <row r="139" spans="1:8" ht="13.9" customHeight="1" x14ac:dyDescent="0.2">
      <c r="A139" s="89" t="s">
        <v>331</v>
      </c>
      <c r="B139" s="90" t="s">
        <v>337</v>
      </c>
      <c r="C139" s="90" t="s">
        <v>338</v>
      </c>
      <c r="D139" s="91" t="s">
        <v>289</v>
      </c>
      <c r="E139" s="91" t="s">
        <v>98</v>
      </c>
      <c r="F139" s="112">
        <v>22682000</v>
      </c>
      <c r="H139" s="99" t="s">
        <v>361</v>
      </c>
    </row>
  </sheetData>
  <autoFilter ref="A10:H51" xr:uid="{00000000-0009-0000-0000-000006000000}">
    <filterColumn colId="6">
      <filters>
        <filter val="Подоходный налог и другие платежи в бюджет"/>
      </filters>
    </filterColumn>
  </autoFilter>
  <pageMargins left="0.7" right="0.7" top="0.75" bottom="0.75" header="0.3" footer="0.3"/>
  <ignoredErrors>
    <ignoredError sqref="A39:B49 A86:B93 A4:B18 B19 A20:B21 B22 A57:B84 B85 A23:B37 B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2:F36"/>
  <sheetViews>
    <sheetView tabSelected="1" zoomScale="70" zoomScaleNormal="70" workbookViewId="0">
      <selection activeCell="B28" sqref="B28:D28"/>
    </sheetView>
  </sheetViews>
  <sheetFormatPr defaultColWidth="8.85546875" defaultRowHeight="12.75" x14ac:dyDescent="0.2"/>
  <cols>
    <col min="1" max="1" width="58.140625" style="26" customWidth="1"/>
    <col min="2" max="2" width="15.42578125" style="26" customWidth="1"/>
    <col min="3" max="3" width="14.28515625" style="26" customWidth="1"/>
    <col min="4" max="4" width="15.28515625" style="26" customWidth="1"/>
    <col min="5" max="16384" width="8.85546875" style="26"/>
  </cols>
  <sheetData>
    <row r="2" spans="1:6" x14ac:dyDescent="0.2">
      <c r="A2" s="142" t="s">
        <v>389</v>
      </c>
    </row>
    <row r="5" spans="1:6" x14ac:dyDescent="0.2">
      <c r="A5" s="148" t="s">
        <v>369</v>
      </c>
      <c r="B5" s="148"/>
      <c r="C5" s="148"/>
      <c r="D5" s="148"/>
    </row>
    <row r="6" spans="1:6" x14ac:dyDescent="0.2">
      <c r="A6" s="146" t="s">
        <v>395</v>
      </c>
      <c r="B6" s="146"/>
      <c r="C6" s="146"/>
      <c r="D6" s="146"/>
      <c r="E6" s="144"/>
      <c r="F6" s="144"/>
    </row>
    <row r="7" spans="1:6" ht="13.5" thickBot="1" x14ac:dyDescent="0.25">
      <c r="A7" s="135"/>
      <c r="B7" s="135"/>
      <c r="C7" s="135"/>
      <c r="D7" s="143" t="s">
        <v>390</v>
      </c>
    </row>
    <row r="8" spans="1:6" ht="35.450000000000003" customHeight="1" thickBot="1" x14ac:dyDescent="0.25">
      <c r="A8" s="133" t="s">
        <v>81</v>
      </c>
      <c r="B8" s="134" t="s">
        <v>115</v>
      </c>
      <c r="C8" s="134" t="s">
        <v>5</v>
      </c>
      <c r="D8" s="134" t="s">
        <v>99</v>
      </c>
    </row>
    <row r="9" spans="1:6" x14ac:dyDescent="0.2">
      <c r="A9" s="27" t="s">
        <v>101</v>
      </c>
      <c r="B9" s="29">
        <v>99100</v>
      </c>
      <c r="C9" s="29">
        <v>-14015868</v>
      </c>
      <c r="D9" s="29">
        <f>SUM(B9:C9)</f>
        <v>-13916768</v>
      </c>
    </row>
    <row r="10" spans="1:6" x14ac:dyDescent="0.2">
      <c r="A10" s="26" t="s">
        <v>100</v>
      </c>
      <c r="B10" s="29">
        <v>0</v>
      </c>
      <c r="C10" s="29">
        <v>-2359882</v>
      </c>
      <c r="D10" s="29">
        <f>SUM(B10:C10)</f>
        <v>-2359882</v>
      </c>
    </row>
    <row r="11" spans="1:6" x14ac:dyDescent="0.2">
      <c r="A11" s="31" t="s">
        <v>95</v>
      </c>
      <c r="B11" s="32">
        <v>0</v>
      </c>
      <c r="C11" s="32">
        <f>C10</f>
        <v>-2359882</v>
      </c>
      <c r="D11" s="32">
        <f>SUM(B11:C11)</f>
        <v>-2359882</v>
      </c>
    </row>
    <row r="12" spans="1:6" x14ac:dyDescent="0.2">
      <c r="A12" s="27"/>
      <c r="B12" s="33"/>
      <c r="C12" s="33"/>
      <c r="D12" s="33"/>
    </row>
    <row r="13" spans="1:6" x14ac:dyDescent="0.2">
      <c r="A13" s="27" t="s">
        <v>241</v>
      </c>
    </row>
    <row r="14" spans="1:6" x14ac:dyDescent="0.2">
      <c r="A14" s="26" t="s">
        <v>242</v>
      </c>
      <c r="B14" s="29">
        <v>13650000</v>
      </c>
      <c r="C14" s="29">
        <v>0</v>
      </c>
      <c r="D14" s="29">
        <f>SUM(B14:C14)</f>
        <v>13650000</v>
      </c>
    </row>
    <row r="15" spans="1:6" x14ac:dyDescent="0.2">
      <c r="A15" s="26" t="s">
        <v>367</v>
      </c>
      <c r="B15" s="29">
        <v>0</v>
      </c>
      <c r="C15" s="29">
        <v>-54602</v>
      </c>
      <c r="D15" s="29">
        <f t="shared" ref="D15:D17" si="0">SUM(B15:C15)</f>
        <v>-54602</v>
      </c>
    </row>
    <row r="16" spans="1:6" x14ac:dyDescent="0.2">
      <c r="A16" s="26" t="s">
        <v>248</v>
      </c>
      <c r="B16" s="29">
        <v>0</v>
      </c>
      <c r="C16" s="29">
        <v>-1246027</v>
      </c>
      <c r="D16" s="29">
        <f t="shared" si="0"/>
        <v>-1246027</v>
      </c>
    </row>
    <row r="17" spans="1:4" ht="27" customHeight="1" x14ac:dyDescent="0.2">
      <c r="A17" s="145" t="s">
        <v>249</v>
      </c>
      <c r="B17" s="29">
        <v>0</v>
      </c>
      <c r="C17" s="29">
        <v>25389245</v>
      </c>
      <c r="D17" s="29">
        <f t="shared" si="0"/>
        <v>25389245</v>
      </c>
    </row>
    <row r="18" spans="1:4" x14ac:dyDescent="0.2">
      <c r="A18" s="31" t="s">
        <v>364</v>
      </c>
      <c r="B18" s="32">
        <f>SUM(B14:B17)</f>
        <v>13650000</v>
      </c>
      <c r="C18" s="32">
        <f>SUM(C14:C17)</f>
        <v>24088616</v>
      </c>
      <c r="D18" s="32">
        <f>SUM(D14:D17)</f>
        <v>37738616</v>
      </c>
    </row>
    <row r="19" spans="1:4" x14ac:dyDescent="0.2">
      <c r="A19" s="114"/>
      <c r="B19" s="115"/>
      <c r="C19" s="115"/>
      <c r="D19" s="115"/>
    </row>
    <row r="20" spans="1:4" x14ac:dyDescent="0.2">
      <c r="A20" s="31" t="s">
        <v>82</v>
      </c>
      <c r="B20" s="32">
        <f>B18+B10+B9</f>
        <v>13749100</v>
      </c>
      <c r="C20" s="32">
        <f t="shared" ref="C20:D20" si="1">C18+C10+C9</f>
        <v>7712866</v>
      </c>
      <c r="D20" s="32">
        <f t="shared" si="1"/>
        <v>21461966</v>
      </c>
    </row>
    <row r="21" spans="1:4" x14ac:dyDescent="0.2">
      <c r="A21" s="114"/>
      <c r="B21" s="115"/>
      <c r="C21" s="115"/>
      <c r="D21" s="115"/>
    </row>
    <row r="22" spans="1:4" x14ac:dyDescent="0.2">
      <c r="B22" s="29"/>
      <c r="C22" s="29"/>
      <c r="D22" s="29"/>
    </row>
    <row r="23" spans="1:4" x14ac:dyDescent="0.2">
      <c r="A23" s="27" t="s">
        <v>374</v>
      </c>
      <c r="B23" s="29">
        <f>B20</f>
        <v>13749100</v>
      </c>
      <c r="C23" s="29">
        <f t="shared" ref="C23" si="2">C20</f>
        <v>7712866</v>
      </c>
      <c r="D23" s="29">
        <f>SUM(B23:C23)</f>
        <v>21461966</v>
      </c>
    </row>
    <row r="24" spans="1:4" x14ac:dyDescent="0.2">
      <c r="A24" s="26" t="s">
        <v>100</v>
      </c>
      <c r="B24" s="29">
        <v>0</v>
      </c>
      <c r="C24" s="29">
        <v>24268</v>
      </c>
      <c r="D24" s="29">
        <f>SUM(B24:C24)</f>
        <v>24268</v>
      </c>
    </row>
    <row r="25" spans="1:4" x14ac:dyDescent="0.2">
      <c r="A25" s="31" t="s">
        <v>95</v>
      </c>
      <c r="B25" s="32">
        <v>0</v>
      </c>
      <c r="C25" s="32">
        <f>C24</f>
        <v>24268</v>
      </c>
      <c r="D25" s="32">
        <v>-2359882</v>
      </c>
    </row>
    <row r="26" spans="1:4" x14ac:dyDescent="0.2">
      <c r="B26" s="29"/>
      <c r="C26" s="29"/>
      <c r="D26" s="29"/>
    </row>
    <row r="27" spans="1:4" x14ac:dyDescent="0.2">
      <c r="A27" s="31" t="s">
        <v>82</v>
      </c>
      <c r="B27" s="32">
        <f>B23+B24</f>
        <v>13749100</v>
      </c>
      <c r="C27" s="32">
        <f t="shared" ref="C27:D27" si="3">C23+C24</f>
        <v>7737134</v>
      </c>
      <c r="D27" s="32">
        <f t="shared" si="3"/>
        <v>21486234</v>
      </c>
    </row>
    <row r="28" spans="1:4" x14ac:dyDescent="0.2">
      <c r="A28" s="114"/>
      <c r="B28" s="115"/>
      <c r="C28" s="115"/>
      <c r="D28" s="115"/>
    </row>
    <row r="30" spans="1:4" x14ac:dyDescent="0.2">
      <c r="A30" s="137"/>
    </row>
    <row r="31" spans="1:4" x14ac:dyDescent="0.2">
      <c r="A31" s="1" t="s">
        <v>391</v>
      </c>
    </row>
    <row r="32" spans="1:4" x14ac:dyDescent="0.2">
      <c r="A32" s="1" t="s">
        <v>392</v>
      </c>
    </row>
    <row r="33" spans="1:1" x14ac:dyDescent="0.2">
      <c r="A33" s="1"/>
    </row>
    <row r="34" spans="1:1" x14ac:dyDescent="0.2">
      <c r="A34" s="137"/>
    </row>
    <row r="35" spans="1:1" x14ac:dyDescent="0.2">
      <c r="A35" s="1" t="s">
        <v>393</v>
      </c>
    </row>
    <row r="36" spans="1:1" x14ac:dyDescent="0.2">
      <c r="A36" s="1" t="s">
        <v>394</v>
      </c>
    </row>
  </sheetData>
  <mergeCells count="2"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BS</vt:lpstr>
      <vt:lpstr>ОСВ</vt:lpstr>
      <vt:lpstr>CS2</vt:lpstr>
      <vt:lpstr>PL</vt:lpstr>
      <vt:lpstr>CS</vt:lpstr>
      <vt:lpstr>CF</vt:lpstr>
      <vt:lpstr>CS3</vt:lpstr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2025-05-28T10:54:33Z</dcterms:modified>
</cp:coreProperties>
</file>