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77017\Desktop\"/>
    </mc:Choice>
  </mc:AlternateContent>
  <xr:revisionPtr revIDLastSave="0" documentId="13_ncr:1_{1A5E35DE-1BEB-4765-B391-05CD573AD0D9}" xr6:coauthVersionLast="40" xr6:coauthVersionMax="45" xr10:uidLastSave="{00000000-0000-0000-0000-000000000000}"/>
  <bookViews>
    <workbookView xWindow="0" yWindow="0" windowWidth="28800" windowHeight="12225" tabRatio="647" activeTab="1" xr2:uid="{00000000-000D-0000-FFFF-FFFF00000000}"/>
  </bookViews>
  <sheets>
    <sheet name="Баланс" sheetId="4" r:id="rId1"/>
    <sheet name="ОПУ" sheetId="5" r:id="rId2"/>
    <sheet name="Пруд норм" sheetId="10" state="hidden" r:id="rId3"/>
  </sheets>
  <definedNames>
    <definedName name="_xlnm.Print_Area" localSheetId="0">Баланс!$A$1:$D$124</definedName>
    <definedName name="_xlnm.Print_Area" localSheetId="1">ОПУ!$A$2:$F$126</definedName>
    <definedName name="_xlnm.Print_Area" localSheetId="2">'Пруд норм'!$A$1:$H$64</definedName>
  </definedNames>
  <calcPr calcId="191029"/>
</workbook>
</file>

<file path=xl/calcChain.xml><?xml version="1.0" encoding="utf-8"?>
<calcChain xmlns="http://schemas.openxmlformats.org/spreadsheetml/2006/main">
  <c r="F15" i="10" l="1"/>
  <c r="F17" i="10" l="1"/>
  <c r="A11" i="10" l="1"/>
  <c r="B73" i="10" l="1"/>
  <c r="D73" i="10" s="1"/>
  <c r="D70" i="10"/>
  <c r="D74" i="10" l="1"/>
  <c r="D76" i="10" s="1"/>
  <c r="H49" i="10" s="1"/>
  <c r="F28" i="10"/>
  <c r="H28" i="10" s="1"/>
  <c r="F27" i="10"/>
  <c r="H27" i="10" s="1"/>
  <c r="H22" i="10"/>
  <c r="H23" i="10"/>
  <c r="H24" i="10"/>
  <c r="H26" i="10"/>
  <c r="H29" i="10"/>
  <c r="H30" i="10"/>
  <c r="H31" i="10"/>
  <c r="H32" i="10"/>
  <c r="H33" i="10"/>
  <c r="H35" i="10"/>
  <c r="H36" i="10"/>
  <c r="H37" i="10"/>
  <c r="H38" i="10"/>
  <c r="H39" i="10"/>
  <c r="H40" i="10"/>
  <c r="H41" i="10"/>
  <c r="H43" i="10"/>
  <c r="H17" i="10"/>
  <c r="H18" i="10"/>
  <c r="H19" i="10"/>
  <c r="H20" i="10"/>
  <c r="H21" i="10"/>
  <c r="F34" i="10" l="1"/>
  <c r="H34" i="10" s="1"/>
  <c r="C61" i="10" l="1"/>
  <c r="H48" i="10" l="1"/>
  <c r="J48" i="10"/>
  <c r="K48" i="10" l="1"/>
  <c r="F25" i="10" l="1"/>
  <c r="F16" i="10"/>
  <c r="H16" i="10" s="1"/>
  <c r="F14" i="10" l="1"/>
  <c r="H25" i="10"/>
  <c r="J14" i="10" l="1"/>
  <c r="K14" i="10" s="1"/>
  <c r="J25" i="10" l="1"/>
  <c r="K25" i="10" s="1"/>
  <c r="F42" i="10" l="1"/>
  <c r="H42" i="10" s="1"/>
  <c r="J42" i="10"/>
  <c r="F47" i="10" l="1"/>
  <c r="K42" i="10"/>
  <c r="H15" i="10"/>
  <c r="H14" i="10" l="1"/>
  <c r="H47" i="10"/>
  <c r="H50" i="10" l="1"/>
  <c r="H51" i="10"/>
</calcChain>
</file>

<file path=xl/sharedStrings.xml><?xml version="1.0" encoding="utf-8"?>
<sst xmlns="http://schemas.openxmlformats.org/spreadsheetml/2006/main" count="624" uniqueCount="438">
  <si>
    <t>(в тысячах тенге)</t>
  </si>
  <si>
    <t>1.1</t>
  </si>
  <si>
    <t>1.2</t>
  </si>
  <si>
    <t>1.3</t>
  </si>
  <si>
    <t>1.4</t>
  </si>
  <si>
    <t>1.5</t>
  </si>
  <si>
    <t>3.</t>
  </si>
  <si>
    <t>3.1</t>
  </si>
  <si>
    <t>4.</t>
  </si>
  <si>
    <t>4.1</t>
  </si>
  <si>
    <t>5.</t>
  </si>
  <si>
    <t>5.1</t>
  </si>
  <si>
    <t>6.</t>
  </si>
  <si>
    <t>6.1</t>
  </si>
  <si>
    <t>Место печати</t>
  </si>
  <si>
    <t>Ценные бумаги, оцениваемые по справедливой стоимости, изменения которых отражаются в составе прибыли или убытка</t>
  </si>
  <si>
    <t>АО "PRIVATE ASSET MANAGEMENT"</t>
  </si>
  <si>
    <t>дата</t>
  </si>
  <si>
    <t>2.</t>
  </si>
  <si>
    <t>Бухгалтерский баланс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</si>
  <si>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</si>
  <si>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</si>
  <si>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</si>
  <si>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</si>
  <si>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</si>
  <si>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Денежные средства и эквиваленты денежных средств</t>
  </si>
  <si>
    <t>Аффинированные драгоценные металлы</t>
  </si>
  <si>
    <t>4</t>
  </si>
  <si>
    <t>Дебиторская задолженность</t>
  </si>
  <si>
    <t>7.1</t>
  </si>
  <si>
    <t xml:space="preserve">   от инвестиционного дохода (убытка) по пенсионным активам</t>
  </si>
  <si>
    <t>Операция «обратное РЕПО»</t>
  </si>
  <si>
    <t>Вклады размещенные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</si>
  <si>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</si>
  <si>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</si>
  <si>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</si>
  <si>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</si>
  <si>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</si>
  <si>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</si>
  <si>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Отложенное налоговое требование</t>
  </si>
  <si>
    <t>Прочие активы</t>
  </si>
  <si>
    <t>Обязательства</t>
  </si>
  <si>
    <t>Выпущенные долговые ценные бумаги</t>
  </si>
  <si>
    <t>Операция «РЕПО»</t>
  </si>
  <si>
    <t>Кредиторская задолженность</t>
  </si>
  <si>
    <t>Резервы</t>
  </si>
  <si>
    <t>Субординированный долг</t>
  </si>
  <si>
    <t>32</t>
  </si>
  <si>
    <t>Отложенное налоговое обязательство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</si>
  <si>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</si>
  <si>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</si>
  <si>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</si>
  <si>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</si>
  <si>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</si>
  <si>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</si>
  <si>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</si>
  <si>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</si>
  <si>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</si>
  <si>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</si>
  <si>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>в том числе:</t>
  </si>
  <si>
    <t xml:space="preserve">     предыдущих лет</t>
  </si>
  <si>
    <t xml:space="preserve">     отчетного периода</t>
  </si>
  <si>
    <t xml:space="preserve">Итого капитал: </t>
  </si>
  <si>
    <t>Отчет о прибылях и убытках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</si>
  <si>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</si>
  <si>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</si>
  <si>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</si>
  <si>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</si>
  <si>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 xml:space="preserve">   по размещенным вкладам</t>
  </si>
  <si>
    <t xml:space="preserve">   по приобретенным ценным бумагам</t>
  </si>
  <si>
    <t>2.1</t>
  </si>
  <si>
    <t>2.2</t>
  </si>
  <si>
    <t xml:space="preserve">   по выпущенным ценным бумагам</t>
  </si>
  <si>
    <t xml:space="preserve">   по операциям «РЕПО»</t>
  </si>
  <si>
    <t>13</t>
  </si>
  <si>
    <t>Операционные расходы</t>
  </si>
  <si>
    <t>14</t>
  </si>
  <si>
    <t/>
  </si>
  <si>
    <t xml:space="preserve">   расходы на оплату труда и командировочные</t>
  </si>
  <si>
    <t>14.1</t>
  </si>
  <si>
    <t xml:space="preserve">   амортизационные отчисления</t>
  </si>
  <si>
    <t>14.2</t>
  </si>
  <si>
    <t>14.3</t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</si>
  <si>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</si>
  <si>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</si>
  <si>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</si>
  <si>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</si>
  <si>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</si>
  <si>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17</t>
  </si>
  <si>
    <t>18</t>
  </si>
  <si>
    <t>19</t>
  </si>
  <si>
    <t>Корпоративный подоходный налог</t>
  </si>
  <si>
    <t>Прибыль (убыток) от прекращенной деятельности</t>
  </si>
  <si>
    <t>Первый руководитель (на период его отсутствия - лицо, его замещающее) ____________________Усеров Д.Е.</t>
  </si>
  <si>
    <t>Первый руководитель (на период его отсутствия - лицо, его замещающее) _____________________Усеров Д.Е.</t>
  </si>
  <si>
    <t>Телефон 386 78 72 вн.107</t>
  </si>
  <si>
    <t>-</t>
  </si>
  <si>
    <t xml:space="preserve"> Активы</t>
  </si>
  <si>
    <t>1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</si>
  <si>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</si>
  <si>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</si>
  <si>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>2</t>
  </si>
  <si>
    <t>3</t>
  </si>
  <si>
    <t xml:space="preserve">     начисленные, но не полученные доходы в виде вознаграждения</t>
  </si>
  <si>
    <t>5</t>
  </si>
  <si>
    <t>6</t>
  </si>
  <si>
    <t xml:space="preserve">    начисленные, но не полученные доходы в виде вознаграждения</t>
  </si>
  <si>
    <t>7</t>
  </si>
  <si>
    <t>8</t>
  </si>
  <si>
    <t>9</t>
  </si>
  <si>
    <t>10</t>
  </si>
  <si>
    <t>11</t>
  </si>
  <si>
    <t>12</t>
  </si>
  <si>
    <t>Начисленные комиссионные вознаграждения к получению</t>
  </si>
  <si>
    <t xml:space="preserve">    от консалтинговых услуг, в том числе:</t>
  </si>
  <si>
    <t>15.1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</si>
  <si>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</si>
  <si>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</si>
  <si>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</si>
  <si>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</si>
  <si>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</si>
  <si>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</si>
  <si>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</si>
  <si>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</si>
  <si>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</si>
  <si>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</si>
  <si>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</si>
  <si>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</si>
  <si>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</si>
  <si>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</si>
  <si>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</si>
  <si>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</si>
  <si>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</si>
  <si>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</si>
  <si>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</si>
  <si>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</si>
  <si>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</si>
  <si>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</si>
  <si>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</si>
  <si>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Авансы выданные и предоплата</t>
  </si>
  <si>
    <t>20</t>
  </si>
  <si>
    <t>Итого активы:</t>
  </si>
  <si>
    <t>21</t>
  </si>
  <si>
    <t>22</t>
  </si>
  <si>
    <t>23</t>
  </si>
  <si>
    <t>Займы полученные</t>
  </si>
  <si>
    <t>24</t>
  </si>
  <si>
    <t>25</t>
  </si>
  <si>
    <t>26</t>
  </si>
  <si>
    <t>Расчеты с акционерами (по дивидендам)</t>
  </si>
  <si>
    <t>27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</si>
  <si>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</si>
  <si>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</si>
  <si>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</si>
  <si>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</si>
  <si>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</si>
  <si>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</si>
  <si>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</si>
  <si>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</si>
  <si>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</si>
  <si>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</si>
  <si>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</si>
  <si>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</si>
  <si>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</si>
  <si>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</si>
  <si>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</si>
  <si>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</si>
  <si>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</si>
  <si>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</si>
  <si>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</si>
  <si>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</si>
  <si>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</si>
  <si>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</si>
  <si>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</si>
  <si>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31</t>
  </si>
  <si>
    <t>Авансы полученные</t>
  </si>
  <si>
    <t>Обязательства по вознаграждениям работникам</t>
  </si>
  <si>
    <t>35</t>
  </si>
  <si>
    <t>36</t>
  </si>
  <si>
    <t xml:space="preserve">     простые акции</t>
  </si>
  <si>
    <t xml:space="preserve">     привилегированные акции</t>
  </si>
  <si>
    <t>39</t>
  </si>
  <si>
    <t>40</t>
  </si>
  <si>
    <t>41</t>
  </si>
  <si>
    <t xml:space="preserve">Нераспределенная прибыль (непокрытый убыток): </t>
  </si>
  <si>
    <t>42</t>
  </si>
  <si>
    <t>43</t>
  </si>
  <si>
    <t>Итого капитал и обязательства (стр. 36+стр.43)</t>
  </si>
  <si>
    <t>44</t>
  </si>
  <si>
    <t xml:space="preserve"> Доходы, связанные с получением вознаграждения</t>
  </si>
  <si>
    <t xml:space="preserve"> в том числе: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</si>
  <si>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</si>
  <si>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</si>
  <si>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</si>
  <si>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</si>
  <si>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</si>
  <si>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</si>
  <si>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</si>
  <si>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</si>
  <si>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</si>
  <si>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</si>
  <si>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</si>
  <si>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</si>
  <si>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</si>
  <si>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</si>
  <si>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</si>
  <si>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</si>
  <si>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</si>
  <si>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</si>
  <si>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</si>
  <si>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</si>
  <si>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</si>
  <si>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</si>
  <si>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</si>
  <si>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</si>
  <si>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</si>
  <si>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</si>
  <si>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</si>
  <si>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</si>
  <si>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</si>
  <si>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</si>
  <si>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</si>
  <si>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</si>
  <si>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</si>
  <si>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</si>
  <si>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</si>
  <si>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</si>
  <si>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</si>
  <si>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</si>
  <si>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</si>
  <si>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</si>
  <si>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</si>
  <si>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</si>
  <si>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</si>
  <si>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</si>
  <si>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</si>
  <si>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</si>
  <si>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</si>
  <si>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</si>
  <si>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</si>
  <si>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</si>
  <si>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</si>
  <si>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</si>
  <si>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</si>
  <si>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</si>
  <si>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</si>
  <si>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</si>
  <si>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</si>
  <si>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</si>
  <si>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</si>
  <si>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</si>
  <si>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</si>
  <si>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</si>
  <si>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</si>
  <si>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</si>
  <si>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</si>
  <si>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</si>
  <si>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</si>
  <si>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</si>
  <si>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</si>
  <si>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</si>
  <si>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</si>
  <si>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26.1</t>
  </si>
  <si>
    <t xml:space="preserve">   транспортные расходы</t>
  </si>
  <si>
    <t>26.3</t>
  </si>
  <si>
    <t>26.4</t>
  </si>
  <si>
    <t>26.5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</si>
  <si>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</si>
  <si>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26.6</t>
  </si>
  <si>
    <t xml:space="preserve">   неустойка (штраф, пеня)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</si>
  <si>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</si>
  <si>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</si>
  <si>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Чистая прибыль (убыток) после уплаты корпоративного подоходного налога (стр.29-стр.30)</t>
  </si>
  <si>
    <t>Итого чистая прибыль (убыток) за период (стр.31+/-стр.32)</t>
  </si>
  <si>
    <t xml:space="preserve">Приложение 10 к постановлению Правления Национального Банка Республики Казахстан от 28 января 2016 года №41
</t>
  </si>
  <si>
    <t xml:space="preserve">Приложение 11 к постановлению Правления Национального Банка Республики Казахстан от 28 января 2016 года №41
</t>
  </si>
  <si>
    <t xml:space="preserve">Текущее налоговое требование </t>
  </si>
  <si>
    <t>АО "Private Asset Management"</t>
  </si>
  <si>
    <t>№</t>
  </si>
  <si>
    <t>Дата подписания отчета</t>
  </si>
  <si>
    <t xml:space="preserve">Примечание: 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</si>
  <si>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</si>
  <si>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</si>
  <si>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   общехозяйственные и административные расходы</t>
  </si>
  <si>
    <t>Главный бухгалтер      _____________________ Старикова-Тлеухан М.В.</t>
  </si>
  <si>
    <t>Исполнитель                 ______________________  Старикова-Тлеухан М.В.</t>
  </si>
  <si>
    <t xml:space="preserve">дата  </t>
  </si>
  <si>
    <t>Приложение 3</t>
  </si>
  <si>
    <t>к Правилам расчета пруденциального норматива</t>
  </si>
  <si>
    <t>для организаций, осуществляющих брокерскую и</t>
  </si>
  <si>
    <t>(или) дилерскую деятельность на рынке ценных бумаг</t>
  </si>
  <si>
    <t>(наименование организации)</t>
  </si>
  <si>
    <t>«Коэффициент достаточности собственного капитала»</t>
  </si>
  <si>
    <t>(К1) для Управляющего</t>
  </si>
  <si>
    <t>Наименование показателя</t>
  </si>
  <si>
    <t>Стоимость по балансу</t>
  </si>
  <si>
    <t>Учитыв
аемый
объем
(%)</t>
  </si>
  <si>
    <t>Сумма к расчету</t>
  </si>
  <si>
    <t>Деньги - всего (сумма строк 1.1.-1.7.), в том числе:</t>
  </si>
  <si>
    <t>деньги в кассе (не более 10 (десяти процентов) от суммы активов по балансу управляющего инвестиционным портфелем)</t>
  </si>
  <si>
    <t>деньги на текущих счетах в банках второго уровня Республики Казахстан, указанных в строках 2 и 3 настоящего приложения</t>
  </si>
  <si>
    <t>собственные деньги на счетах в центральном депозитарии</t>
  </si>
  <si>
    <t>собственные деньги на счетах в клиринговой организации, являющиеся гарантийными, маржевыми взносами управляющего инвестиционным портфелем</t>
  </si>
  <si>
    <t>деньги на текущих счетах в банках-нерезидентах Республики Казахстан, которые имеют долгосрочный и/или краткосрочный, индивидуальный рейтинг не ниже категории «ВВВ-» по международной шкале агентства «Standard &amp; Poor's» или рейтинг аналогичного уровня одного из других рейтинговых агентств</t>
  </si>
  <si>
    <t>1.6</t>
  </si>
  <si>
    <t>деньги на счетах в организациях-нерезидентах Республики Казахстан, осуществляющих функции, установленные пунктом 1 статьи 59 Закона Республики Казахстан от 2 июля 2003 года «О рынке ценных бумаг», имеющих долгосрочную кредитную рейтинговую оценку не ниже «ВВВ» по международной шкале агентства Standard &amp; Poor's или рейтинг аналогичного уровня одного из других рейтинговых агентств</t>
  </si>
  <si>
    <t>1.7</t>
  </si>
  <si>
    <t>деньги на счетах в организациях-нерезидентах Республики Казахстан, являющихся членом Международной ассоциации по вопросам обслуживания ценных бумаг (International Securities Services Association)</t>
  </si>
  <si>
    <t>Вклады в банках второго уровня Республики Казахстан (с учетом сумм основного долга и начисленного вознаграждения), за вычетом резервов на возможные потери, при соответствии одному из следующих условий: банки имеют долгосрочный кредитный рейтинг не ниже «В-»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«kzB» по национальной шкале Standard &amp; Poor's, или рейтинг аналогичного уровня по национальной шкале одного из других рейтинговых агентств; банки являются дочерними банками-резидентами, родительский банк-нерезидент которых имеет долгосрочный кредитный рейтинг не ниже «А-» по международной шкале агентства Standard &amp; Poor’s или рейтинг аналогичного уровня одного из других рейтинговых агентств</t>
  </si>
  <si>
    <t>Вклады в банках второго уровня Республики Казахстан (с учетом сумм основного долга и начисленного вознаграждения), за вычетом резервов на возможные потери, при условии, что данные банки являются эмитентами, включенными в категорию «премиум» сектора «акции» площадки «Основная» официального списка фондовой биржи, или эмитентами, акции которых находятся в представительском списке индекса фондовой биржи</t>
  </si>
  <si>
    <t>Вклады в банках-нерезидентах (с учетом сумм основного долга и начисленного вознаграждения), за вычетом резервов на возможные потери, которые имеют долгосрочный и (или) краткосрочный, индивидуальный рейтинг не ниже «ВВВ-» по международной шкале агентства Standard &amp; Poor's или рейтинг аналогичного уровня одного из других рейтинговых агентств</t>
  </si>
  <si>
    <t>Государственные ценные бумаги Республики Казахстан, включая эмитированные в соответствии с законодательством других государств, (с учетом сумм основного долга и начисленного вознаграждения), за вычетом резервов на возможные потери</t>
  </si>
  <si>
    <t>Долговые ценные бумаги, выпущенные акционерным обществом «Фонд национального благосостояния «Самрук-Казына» (с учетом сумм основного долга и начисленного вознаграждения), за вычетом резервов на возможные потери</t>
  </si>
  <si>
    <t>7.</t>
  </si>
  <si>
    <t>Акции юридических лиц Республики Казахстан, имеющих рейтинговую оценку не ниже «ВВ-» по международной шкале агентства Standard &amp; Poor’s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</t>
  </si>
  <si>
    <t>8.</t>
  </si>
  <si>
    <t>Акции юридических лиц, включенные в официальный список фондовой биржи, соответствующие требованиям категории «премиум» сектора «акции» площадки «Основная» официального списка фондовой биржи, или акции юридических лиц, находящиеся в представительском списке индекса фондовой биржи</t>
  </si>
  <si>
    <t>9.</t>
  </si>
  <si>
    <t>Негосударственные долговые ценные бумаги юридических лиц Республики Казахстан, выпущенные в соответствии с законодательством Республики Казахстан и других государств, имеющие рейтинговую оценку не ниже «ВВ-»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 (с учетом сумм основного долга и начисленного вознаграждения), за вычетом резервов на возможные потери</t>
  </si>
  <si>
    <t>10.</t>
  </si>
  <si>
    <t>Негосударственные долговые ценные бумаги юридических лиц Республики Казахстан, выпущенные в соответствии с законодательством Республики Казахстан и других государств, имеющие рейтинговую оценку от «В+» до «В-» по международной шкале агентства Standard &amp; Poor's или рейтинг аналогичного уровня одного из других рейтинговых агентств, или рейтинговую оценку от «kzB+» до «kzB-» по национальной шкале Standard &amp; Poor's, или рейтинг аналогичного уровня по национальной шкале одного из других рейтинговых агентств (с учетом сумм основного долга и начисленного вознаграждения), за вычетом резервов на возможные потери</t>
  </si>
  <si>
    <t>11.</t>
  </si>
  <si>
    <t>Негосударственные долговые ценные бумаги, имеющие рейтинговую оценку ниже уровня, указанного в строке 10 настоящего приложения, а также не имеющие рейтинговую оценку, включенные в сектор «долговые ценные бумаги» площадки «Основная» официального списка фондовой биржи (с учетом сумм основного долга и начисленного вознаграждения), за вычетом резервов на возможные потери</t>
  </si>
  <si>
    <t>12.</t>
  </si>
  <si>
    <t>Негосударственные долговые ценные бумаги юридических лиц Республики Казахстан, выпущенные в соответствии с законодательством Республики Казахстан и других государств, включенные в сектор «долговые ценные бумаги» площадки «Альтернативная» официального списка фондовой биржи (с учетом сумм основного долга и начисленного вознаграждения), за вычетом резервов на возможные потери, соответствующие следующим требованиям: государственная регистрация эмитента долговых ценных бумаг осуществлена не менее чем за два года до дня подачи заявления о включении его ценных бумаг в официальный список фондовой биржи; эмитент долговых ценных бумаг составляет финансовую отчетность в соответствии с международными стандартами финансовой отчетности (International Financial Reporting Standards - IFRS) или стандартами финансовой отчетности, действующими в Соединенных Штатах Америки (General Accepted Accounting Princ</t>
  </si>
  <si>
    <t>13.</t>
  </si>
  <si>
    <t>Ценные бумаги иностранных государств, имеющих суверенный рейтинг не ниже «ВВВ-» по международной шкале агентства Standard &amp; Poor's или рейтинг аналогичного уровня одного из других рейтинговых агентств (с учетом сумм основного долга и начисленного вознаграждения), за вычетом резервов на возможные потери</t>
  </si>
  <si>
    <t>14.</t>
  </si>
  <si>
    <t>Негосударственные долговые ценные бумаги иностранных эмитентов, имеющие рейтинговую оценку не ниже «ВВВ-» по международной шкале агентства Standard &amp; Poor's или рейтинг одного из других рейтинговых агентств (с учетом сумм основного долга и начисленного вознаграждения), за вычетом резервов на возможные потери</t>
  </si>
  <si>
    <t>15.</t>
  </si>
  <si>
    <t>Акции иностранных эмитентов, имеющих рейтинговую оценку не ниже «ВВВ-» по международной шкале агентства Standard &amp; Poor's или рейтинг аналогичного уровня одного из других рейтинговых агентств (с учетом сумм основного долга и начисленного вознаграждения)</t>
  </si>
  <si>
    <t>16.</t>
  </si>
  <si>
    <t>Депозитарные расписки, базовым активом которых являются акции иностранных эмитентов, имеющих рейтинговую оценку не ниже «ВВВ-» по международной шкале агентства Standard &amp; Poor's или рейтинг аналогичного уровня одного из других рейтинговых агентств</t>
  </si>
  <si>
    <t>17.</t>
  </si>
  <si>
    <t>Депозитарные расписки, базовым активом которых являются акции эмитентов Республики Казахстан, имеющих рейтинговую оценку не ниже «ВВ-»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</t>
  </si>
  <si>
    <t>18.</t>
  </si>
  <si>
    <t>Депозитарные расписки, базовым активом которых являются акции юридических лиц, соответствующие требованиям категории «премиум» сектора «акции» площадки «Основная» официального списка фондовой биржи, или акции юридических лиц, находящиеся в представительском списке индекса фондовой биржи</t>
  </si>
  <si>
    <t>19.</t>
  </si>
  <si>
    <t>Долговые ценные бумаги, выпущенные международными финансовыми организациями, имеющие международную рейтинговую оценку не ниже «ВВВ-» агентства Standard &amp; Poor's или рейтинг аналогичного уровня одного из других рейтинговых агентств (с учетом сумм основного долга и начисленного вознаграждения), за вычетом резервов на возможные потери</t>
  </si>
  <si>
    <t>20.</t>
  </si>
  <si>
    <t>Аффинированные драгоценные металлы и металлические депозиты</t>
  </si>
  <si>
    <t>21.</t>
  </si>
  <si>
    <t>Акции организаторов торгов с ценными бумагами и иных юридических лиц, являющихся частью инфраструктуры рынка ценных бумаг, акционерами которых являются профессиональные участники рынка ценных бумаг</t>
  </si>
  <si>
    <t>22.</t>
  </si>
  <si>
    <t>Дебиторская задолженность (за вычетом резервов на возможные потери) организаций, не являющихся аффилированными лицами по отношению к управляющему инвестиционным портфелем, за вычетом дебиторской задолженности работников и других лиц, не просроченная по условиям договора, в сумме, не превышающей 10 (десять) процентов от суммы активов по балансу управляющего инвестиционным портфелем</t>
  </si>
  <si>
    <t>23.</t>
  </si>
  <si>
    <t>Основные средства УИП в виде недвижимого имущества в сумме, не превышающей пяти процентов от суммы активов по балансу УИП1 или УИП2</t>
  </si>
  <si>
    <t>Паи всего, в том числе:</t>
  </si>
  <si>
    <t>паи Exchange Traded Funds, ценообразование по которым привязано к следующим расчетным показателям (индексам) (за вычетом резерва по сомнительным долгам): САС 40 (Compagnie des Agents de Change 40 Index); DAX (Deutscher Aktienindex); DJIA (Dow Jones Industrial Average); ENXT 100 (Euronext 100); FTSE 100 (Financial Times Stock Exchange 100 Index); MSCI World Index (Morgan Stanley Capital International World Index); NIKKEI - 225 (NIKKEI - 225 Index); S&amp;P 500 (Standard and Poor's 500 Index); TOPIX (Tokyo Price Index); HSI (Hang Seng Index)</t>
  </si>
  <si>
    <t>паи Exchange Traded Funds (ETF), Exchange Traded Commodities (ETC), Exchange Traded Notes (ETN), имеющие рейтинговую оценку «5 звезд» рейтингового агентства Morningstar, за вычетом резерва по сомнительным долгам</t>
  </si>
  <si>
    <t>25.</t>
  </si>
  <si>
    <t>Итого ликвидные активы (сумма строк 1-24)</t>
  </si>
  <si>
    <t>х</t>
  </si>
  <si>
    <t>26.</t>
  </si>
  <si>
    <t>Обязательства по балансу</t>
  </si>
  <si>
    <t>27.</t>
  </si>
  <si>
    <t>Минимальный размер собственного капитала (МРСК)</t>
  </si>
  <si>
    <t>Коэффициент достаточности собственного капитала ((строка 25- строка 26)/строка 27) не менее 1</t>
  </si>
  <si>
    <t>Коэффициент ликвидности (Кл) (строка 25/строка 26)</t>
  </si>
  <si>
    <t>Первый руководитель (на период его отсутствия - лицо его замещающее)</t>
  </si>
  <si>
    <t>/Усеров Д.Е.</t>
  </si>
  <si>
    <t>Главный бухгалтер</t>
  </si>
  <si>
    <t>Исполнитель (Бухгалтер)</t>
  </si>
  <si>
    <t>тел. +7 (727) 2677 77 17 вн. 107</t>
  </si>
  <si>
    <t>Место для печати</t>
  </si>
  <si>
    <t>проверка</t>
  </si>
  <si>
    <t>стоимость активов, принятых в управление УИП1, составляет более 40 000 000 000 (сорока миллиардов) тенге, то МРСК равен 107 000 (ста семи тысячам) МРП + (АПУ - 40 000 000 000 (сорок миллиардов) тенге)*0,0001, где АПУ являются активами, принятыми в инвестиционное управление;</t>
  </si>
  <si>
    <t>Расчет МРСК</t>
  </si>
  <si>
    <t>/Старикова-Тлеухан М.В.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</si>
  <si>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</si>
  <si>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</si>
  <si>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по ценным бумагам, учитываемым по справедливой стоимости через прочий совокупный доход</t>
  </si>
  <si>
    <t>по ценным бумагам, оцениваемым по справедливой стоимости, изменения которых отражаются в составе прибыли или убытка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</si>
  <si>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</si>
  <si>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доходы, связанные с амортизацией дисконта по ценным бумагам, оцениваемым по справедливой стоимости</t>
  </si>
  <si>
    <t>по ценным бумаги, учитываемым по амортизированной стоимости  (за вычетом резервов на обесценение)</t>
  </si>
  <si>
    <t>доходы, связанные с амортизацией дисконта по ценным бумагам, учитываемым по амортизированной стоимости</t>
  </si>
  <si>
    <t>по операциям «обратное РЕПО»</t>
  </si>
  <si>
    <t>прочие доходы, связанные с получением вознаграждения</t>
  </si>
  <si>
    <t xml:space="preserve"> по состоянию на 1 </t>
  </si>
  <si>
    <t xml:space="preserve">Наименование </t>
  </si>
  <si>
    <t>Адрес</t>
  </si>
  <si>
    <t>УЛ. ТАЙМАНОВА, Д. 167 А</t>
  </si>
  <si>
    <t xml:space="preserve">Телефон </t>
  </si>
  <si>
    <t xml:space="preserve">Адрес электронной почты </t>
  </si>
  <si>
    <t>info@pam.kz</t>
  </si>
  <si>
    <t xml:space="preserve">   за услуги центрального депозитария</t>
  </si>
  <si>
    <t>Активы в форме права пользования (за вычетом амортизации и убытков от обесценения)</t>
  </si>
  <si>
    <t>16.1.1</t>
  </si>
  <si>
    <t>16.1.2</t>
  </si>
  <si>
    <t>16.6</t>
  </si>
  <si>
    <t>16.7</t>
  </si>
  <si>
    <t>16.8</t>
  </si>
  <si>
    <t>16.9</t>
  </si>
  <si>
    <t>17.1</t>
  </si>
  <si>
    <t>17.2</t>
  </si>
  <si>
    <t>17.3</t>
  </si>
  <si>
    <t>17.4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</si>
  <si>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</si>
  <si>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</si>
  <si>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</si>
  <si>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</si>
  <si>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</si>
  <si>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</si>
  <si>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</si>
  <si>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</si>
  <si>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</si>
  <si>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</si>
  <si>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Обязательство перед бюджетом по налогам и другим обязательным платежам в бюджет</t>
  </si>
  <si>
    <t>Обязательства по аренде</t>
  </si>
  <si>
    <t>39.1</t>
  </si>
  <si>
    <t>39.2</t>
  </si>
  <si>
    <t>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</si>
  <si>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</si>
  <si>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>Резерв на переоценку основных средств</t>
  </si>
  <si>
    <t>45</t>
  </si>
  <si>
    <t>46</t>
  </si>
  <si>
    <t>47</t>
  </si>
  <si>
    <t>47.1</t>
  </si>
  <si>
    <t>47.2</t>
  </si>
  <si>
    <t>30.5</t>
  </si>
  <si>
    <t>48</t>
  </si>
  <si>
    <t>49</t>
  </si>
  <si>
    <t>8 /727/ 386 78 63, 386 75 10</t>
  </si>
  <si>
    <t>Разница между суммой Чистой прибыли (убытке) за период в ОПУ и  cуммой Нераспределенной прибыли (непокрытом убытке) в БухБалансе, равная 17 940 тыс.тенге, сложилась в результате реализации долевых ценных бумаг, учитываемых по справедливой стоимости через прочий совокупный доход, согласно пп.6 п.36 Инструкции 68.</t>
  </si>
  <si>
    <t>д.б.всегда разница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</si>
  <si>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</si>
  <si>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</si>
  <si>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</si>
  <si>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</si>
  <si>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</si>
  <si>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</si>
  <si>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</si>
  <si>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</si>
  <si>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26.2</t>
  </si>
  <si>
    <t>По строке 21 Прочие активы отражен займ, выданный Смаилову А.К. 30.12.2020г. 
Разница между суммой Чистой прибыли (убытке) за период в ОПУ и  cуммой Нераспределенной прибыли (непокрытом убытке) в БухБалансе, равная 17 940 тыс.тенге, сложилась в результате реализации долевых ценных бумаг, учитываемых по справедливой стоимости через прочий совокупный доход, согласно пп.6 п.36 Инструкции 68.</t>
  </si>
  <si>
    <t>Сентября 2021 года</t>
  </si>
  <si>
    <t>Октября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</si>
</sst>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0_р_._-;\-* #,##0.00_р_._-;_-* &quot;-&quot;??_р_._-;_-@_-"/>
    <numFmt numFmtId="166" formatCode="_(* #,##0.00_);_(* \(#,##0.00\);_(* &quot;-&quot;??_);_(@_)"/>
    <numFmt numFmtId="167" formatCode="_([$€]* #,##0.00_);_([$€]* \(#,##0.00\);_([$€]* &quot;-&quot;??_);_(@_)"/>
    <numFmt numFmtId="168" formatCode="_-* #,##0.00_K_Z_T_-;\-* #,##0.00_K_Z_T_-;_-* &quot;-&quot;??_K_Z_T_-;_-@_-"/>
    <numFmt numFmtId="169" formatCode="_-* #,##0_р_._-;\-* #,##0_р_._-;_-* &quot;-&quot;??_р_._-;_-@_-"/>
    <numFmt numFmtId="170" formatCode="_-* #,##0.0000_р_._-;\-* #,##0.0000_р_._-;_-* &quot;-&quot;??_р_._-;_-@_-"/>
  </numFmts>
  <fonts count="6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Arial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name val="Helv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Times New Roman"/>
      <family val="1"/>
    </font>
    <font>
      <b/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name val="Arial"/>
      <family val="2"/>
    </font>
    <font>
      <b/>
      <sz val="8"/>
      <name val="Arial"/>
      <family val="2"/>
    </font>
    <font>
      <sz val="8"/>
      <color rgb="FF0070C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sz val="10"/>
      <name val="Arial"/>
      <family val="2"/>
      <charset val="204"/>
    </font>
    <font>
      <sz val="6"/>
      <color theme="0" tint="-0.1499984740745262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33">
    <xf numFmtId="0" fontId="0" fillId="0" borderId="0"/>
    <xf numFmtId="0" fontId="2" fillId="0" borderId="0"/>
    <xf numFmtId="0" fontId="4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67" fontId="1" fillId="0" borderId="0" applyFon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5" applyNumberFormat="0" applyAlignment="0" applyProtection="0"/>
    <xf numFmtId="0" fontId="12" fillId="20" borderId="6" applyNumberFormat="0" applyAlignment="0" applyProtection="0"/>
    <xf numFmtId="0" fontId="13" fillId="20" borderId="5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21" borderId="11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12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13" applyNumberFormat="0" applyFill="0" applyAlignment="0" applyProtection="0"/>
    <xf numFmtId="0" fontId="26" fillId="0" borderId="0"/>
    <xf numFmtId="0" fontId="2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8" fillId="4" borderId="0" applyNumberFormat="0" applyBorder="0" applyAlignment="0" applyProtection="0"/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3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31" fillId="0" borderId="0">
      <alignment horizontal="center" vertical="top"/>
    </xf>
    <xf numFmtId="0" fontId="31" fillId="0" borderId="0">
      <alignment horizontal="right" vertical="top"/>
    </xf>
    <xf numFmtId="0" fontId="33" fillId="0" borderId="0">
      <alignment horizontal="center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3" fillId="0" borderId="0">
      <alignment horizontal="center" vertical="top"/>
    </xf>
    <xf numFmtId="0" fontId="31" fillId="0" borderId="0">
      <alignment horizontal="center" vertical="top"/>
    </xf>
    <xf numFmtId="0" fontId="33" fillId="0" borderId="0">
      <alignment horizontal="center" vertical="top"/>
    </xf>
    <xf numFmtId="0" fontId="33" fillId="0" borderId="0">
      <alignment horizontal="left" vertical="top"/>
    </xf>
    <xf numFmtId="0" fontId="31" fillId="0" borderId="0">
      <alignment horizontal="right" vertical="top"/>
    </xf>
    <xf numFmtId="0" fontId="33" fillId="0" borderId="0">
      <alignment horizontal="center" vertical="top"/>
    </xf>
    <xf numFmtId="0" fontId="33" fillId="0" borderId="0">
      <alignment horizontal="left" vertical="top"/>
    </xf>
    <xf numFmtId="0" fontId="33" fillId="0" borderId="0">
      <alignment horizontal="center" vertical="top"/>
    </xf>
    <xf numFmtId="0" fontId="33" fillId="0" borderId="0">
      <alignment horizontal="center" vertical="top"/>
    </xf>
    <xf numFmtId="166" fontId="34" fillId="0" borderId="0" applyFont="0" applyFill="0" applyBorder="0" applyAlignment="0" applyProtection="0"/>
    <xf numFmtId="0" fontId="35" fillId="0" borderId="0"/>
    <xf numFmtId="0" fontId="34" fillId="0" borderId="0"/>
    <xf numFmtId="0" fontId="36" fillId="0" borderId="0"/>
    <xf numFmtId="166" fontId="36" fillId="0" borderId="0" applyFont="0" applyFill="0" applyBorder="0" applyAlignment="0" applyProtection="0"/>
    <xf numFmtId="0" fontId="37" fillId="0" borderId="0"/>
    <xf numFmtId="166" fontId="37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39" fillId="0" borderId="0"/>
    <xf numFmtId="0" fontId="50" fillId="0" borderId="0" applyNumberForma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5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4" fillId="0" borderId="0"/>
    <xf numFmtId="166" fontId="54" fillId="0" borderId="0" applyFont="0" applyFill="0" applyBorder="0" applyAlignment="0" applyProtection="0"/>
    <xf numFmtId="0" fontId="55" fillId="0" borderId="0"/>
    <xf numFmtId="0" fontId="5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9" fillId="0" borderId="0"/>
    <xf numFmtId="164" fontId="59" fillId="0" borderId="0" applyFont="0" applyFill="0" applyBorder="0" applyAlignment="0" applyProtection="0"/>
    <xf numFmtId="0" fontId="62" fillId="0" borderId="0"/>
    <xf numFmtId="164" fontId="62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1" applyFont="1" applyFill="1" applyProtection="1">
      <protection locked="0"/>
    </xf>
    <xf numFmtId="0" fontId="40" fillId="0" borderId="0" xfId="1" applyFont="1" applyFill="1" applyProtection="1">
      <protection locked="0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right"/>
    </xf>
    <xf numFmtId="0" fontId="40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/>
      <protection locked="0"/>
    </xf>
    <xf numFmtId="0" fontId="30" fillId="0" borderId="14" xfId="73" quotePrefix="1" applyFont="1" applyBorder="1" applyAlignment="1">
      <alignment horizontal="left" vertical="top" wrapText="1"/>
    </xf>
    <xf numFmtId="0" fontId="30" fillId="0" borderId="15" xfId="90" quotePrefix="1" applyFont="1" applyBorder="1" applyAlignment="1">
      <alignment horizontal="center" vertical="top" wrapText="1"/>
    </xf>
    <xf numFmtId="0" fontId="30" fillId="0" borderId="14" xfId="91" quotePrefix="1" applyFont="1" applyBorder="1" applyAlignment="1">
      <alignment horizontal="left" vertical="top" wrapText="1"/>
    </xf>
    <xf numFmtId="0" fontId="30" fillId="0" borderId="16" xfId="91" quotePrefix="1" applyFont="1" applyBorder="1" applyAlignment="1">
      <alignment horizontal="left" vertical="top" wrapText="1"/>
    </xf>
    <xf numFmtId="0" fontId="41" fillId="0" borderId="14" xfId="65" quotePrefix="1" applyFont="1" applyBorder="1" applyAlignment="1">
      <alignment horizontal="left" vertical="top" wrapText="1"/>
    </xf>
    <xf numFmtId="169" fontId="41" fillId="0" borderId="14" xfId="101" applyNumberFormat="1" applyFont="1" applyBorder="1" applyAlignment="1">
      <alignment horizontal="right" vertical="top" wrapText="1"/>
    </xf>
    <xf numFmtId="169" fontId="30" fillId="0" borderId="14" xfId="101" quotePrefix="1" applyNumberFormat="1" applyFont="1" applyBorder="1" applyAlignment="1">
      <alignment horizontal="left" vertical="top" wrapText="1"/>
    </xf>
    <xf numFmtId="0" fontId="30" fillId="0" borderId="3" xfId="90" quotePrefix="1" applyFont="1" applyBorder="1" applyAlignment="1">
      <alignment horizontal="center" vertical="top" wrapText="1"/>
    </xf>
    <xf numFmtId="0" fontId="30" fillId="0" borderId="18" xfId="90" quotePrefix="1" applyFont="1" applyBorder="1" applyAlignment="1">
      <alignment horizontal="center" vertical="top" wrapText="1"/>
    </xf>
    <xf numFmtId="0" fontId="30" fillId="24" borderId="14" xfId="73" quotePrefix="1" applyFont="1" applyFill="1" applyBorder="1" applyAlignment="1">
      <alignment horizontal="left" vertical="top" wrapText="1"/>
    </xf>
    <xf numFmtId="0" fontId="30" fillId="24" borderId="18" xfId="90" quotePrefix="1" applyFont="1" applyFill="1" applyBorder="1" applyAlignment="1">
      <alignment horizontal="center" vertical="top" wrapText="1"/>
    </xf>
    <xf numFmtId="169" fontId="30" fillId="24" borderId="17" xfId="101" applyNumberFormat="1" applyFont="1" applyFill="1" applyBorder="1" applyAlignment="1">
      <alignment horizontal="right" vertical="top" wrapText="1"/>
    </xf>
    <xf numFmtId="169" fontId="41" fillId="0" borderId="17" xfId="101" applyNumberFormat="1" applyFont="1" applyBorder="1" applyAlignment="1">
      <alignment horizontal="right" vertical="top" wrapText="1"/>
    </xf>
    <xf numFmtId="0" fontId="30" fillId="0" borderId="19" xfId="90" quotePrefix="1" applyFont="1" applyBorder="1" applyAlignment="1">
      <alignment horizontal="center" vertical="top" wrapText="1"/>
    </xf>
    <xf numFmtId="0" fontId="41" fillId="0" borderId="20" xfId="65" quotePrefix="1" applyFont="1" applyBorder="1" applyAlignment="1">
      <alignment horizontal="left" vertical="top" wrapText="1"/>
    </xf>
    <xf numFmtId="169" fontId="41" fillId="0" borderId="20" xfId="101" applyNumberFormat="1" applyFont="1" applyBorder="1" applyAlignment="1">
      <alignment horizontal="right" vertical="top" wrapText="1"/>
    </xf>
    <xf numFmtId="169" fontId="30" fillId="0" borderId="20" xfId="101" quotePrefix="1" applyNumberFormat="1" applyFont="1" applyBorder="1" applyAlignment="1">
      <alignment horizontal="left" vertical="top" wrapText="1"/>
    </xf>
    <xf numFmtId="0" fontId="30" fillId="24" borderId="20" xfId="91" quotePrefix="1" applyFont="1" applyFill="1" applyBorder="1" applyAlignment="1">
      <alignment horizontal="left" vertical="top" wrapText="1"/>
    </xf>
    <xf numFmtId="0" fontId="30" fillId="0" borderId="20" xfId="73" quotePrefix="1" applyFont="1" applyBorder="1" applyAlignment="1">
      <alignment horizontal="left" vertical="top" wrapText="1"/>
    </xf>
    <xf numFmtId="0" fontId="41" fillId="0" borderId="22" xfId="65" quotePrefix="1" applyFont="1" applyBorder="1" applyAlignment="1">
      <alignment horizontal="left" vertical="top" wrapText="1"/>
    </xf>
    <xf numFmtId="0" fontId="30" fillId="0" borderId="21" xfId="90" quotePrefix="1" applyFont="1" applyBorder="1" applyAlignment="1">
      <alignment horizontal="center" vertical="top" wrapText="1"/>
    </xf>
    <xf numFmtId="169" fontId="41" fillId="0" borderId="21" xfId="101" applyNumberFormat="1" applyFont="1" applyBorder="1" applyAlignment="1">
      <alignment horizontal="right" vertical="top" wrapText="1"/>
    </xf>
    <xf numFmtId="0" fontId="41" fillId="0" borderId="21" xfId="65" quotePrefix="1" applyFont="1" applyBorder="1" applyAlignment="1">
      <alignment horizontal="left" vertical="top" wrapText="1"/>
    </xf>
    <xf numFmtId="169" fontId="30" fillId="0" borderId="21" xfId="101" quotePrefix="1" applyNumberFormat="1" applyFont="1" applyBorder="1" applyAlignment="1">
      <alignment horizontal="left" vertical="top" wrapText="1"/>
    </xf>
    <xf numFmtId="0" fontId="30" fillId="24" borderId="21" xfId="91" quotePrefix="1" applyFont="1" applyFill="1" applyBorder="1" applyAlignment="1">
      <alignment horizontal="left" vertical="top" wrapText="1"/>
    </xf>
    <xf numFmtId="0" fontId="30" fillId="24" borderId="21" xfId="90" quotePrefix="1" applyFont="1" applyFill="1" applyBorder="1" applyAlignment="1">
      <alignment horizontal="center" vertical="top" wrapText="1"/>
    </xf>
    <xf numFmtId="169" fontId="30" fillId="24" borderId="21" xfId="101" applyNumberFormat="1" applyFont="1" applyFill="1" applyBorder="1" applyAlignment="1">
      <alignment horizontal="right" vertical="top" wrapText="1"/>
    </xf>
    <xf numFmtId="0" fontId="30" fillId="24" borderId="21" xfId="73" quotePrefix="1" applyFont="1" applyFill="1" applyBorder="1" applyAlignment="1">
      <alignment horizontal="left" vertical="top" wrapText="1"/>
    </xf>
    <xf numFmtId="49" fontId="3" fillId="0" borderId="0" xfId="2" applyNumberFormat="1" applyFont="1" applyFill="1" applyAlignment="1" applyProtection="1">
      <alignment wrapText="1"/>
      <protection locked="0"/>
    </xf>
    <xf numFmtId="49" fontId="3" fillId="0" borderId="0" xfId="2" applyNumberFormat="1" applyFont="1" applyFill="1" applyProtection="1">
      <protection locked="0"/>
    </xf>
    <xf numFmtId="0" fontId="3" fillId="0" borderId="0" xfId="1" applyFont="1" applyFill="1" applyBorder="1" applyAlignment="1" applyProtection="1">
      <protection locked="0"/>
    </xf>
    <xf numFmtId="0" fontId="43" fillId="0" borderId="0" xfId="1" applyFont="1" applyFill="1" applyProtection="1">
      <protection locked="0"/>
    </xf>
    <xf numFmtId="0" fontId="43" fillId="0" borderId="0" xfId="1" applyFont="1" applyFill="1" applyProtection="1"/>
    <xf numFmtId="0" fontId="43" fillId="0" borderId="0" xfId="1" applyFont="1" applyFill="1" applyAlignment="1" applyProtection="1">
      <alignment horizontal="right"/>
    </xf>
    <xf numFmtId="0" fontId="44" fillId="0" borderId="4" xfId="1" applyFont="1" applyFill="1" applyBorder="1" applyAlignment="1" applyProtection="1">
      <alignment horizontal="center" vertical="center" wrapText="1"/>
      <protection locked="0"/>
    </xf>
    <xf numFmtId="0" fontId="44" fillId="0" borderId="2" xfId="1" applyFont="1" applyFill="1" applyBorder="1" applyAlignment="1" applyProtection="1">
      <alignment horizontal="center" vertical="center" wrapText="1"/>
      <protection locked="0"/>
    </xf>
    <xf numFmtId="0" fontId="43" fillId="0" borderId="4" xfId="1" applyFont="1" applyFill="1" applyBorder="1" applyAlignment="1" applyProtection="1">
      <alignment horizontal="center"/>
      <protection locked="0"/>
    </xf>
    <xf numFmtId="0" fontId="43" fillId="0" borderId="2" xfId="1" applyFont="1" applyFill="1" applyBorder="1" applyAlignment="1" applyProtection="1">
      <alignment horizontal="center"/>
      <protection locked="0"/>
    </xf>
    <xf numFmtId="0" fontId="45" fillId="0" borderId="23" xfId="72" quotePrefix="1" applyFont="1" applyBorder="1" applyAlignment="1">
      <alignment horizontal="left" vertical="top" wrapText="1"/>
    </xf>
    <xf numFmtId="0" fontId="45" fillId="0" borderId="15" xfId="85" quotePrefix="1" applyFont="1" applyBorder="1" applyAlignment="1">
      <alignment horizontal="center" vertical="top" wrapText="1"/>
    </xf>
    <xf numFmtId="169" fontId="45" fillId="0" borderId="14" xfId="101" applyNumberFormat="1" applyFont="1" applyBorder="1" applyAlignment="1">
      <alignment horizontal="right" vertical="top" wrapText="1"/>
    </xf>
    <xf numFmtId="0" fontId="45" fillId="0" borderId="14" xfId="73" quotePrefix="1" applyFont="1" applyBorder="1" applyAlignment="1">
      <alignment horizontal="left" vertical="top" wrapText="1"/>
    </xf>
    <xf numFmtId="169" fontId="46" fillId="0" borderId="14" xfId="101" quotePrefix="1" applyNumberFormat="1" applyFont="1" applyBorder="1" applyAlignment="1">
      <alignment horizontal="left" vertical="top" wrapText="1"/>
    </xf>
    <xf numFmtId="169" fontId="46" fillId="0" borderId="15" xfId="101" quotePrefix="1" applyNumberFormat="1" applyFont="1" applyBorder="1" applyAlignment="1">
      <alignment horizontal="left" vertical="top" wrapText="1"/>
    </xf>
    <xf numFmtId="169" fontId="46" fillId="0" borderId="4" xfId="101" quotePrefix="1" applyNumberFormat="1" applyFont="1" applyBorder="1" applyAlignment="1">
      <alignment horizontal="left" vertical="top" wrapText="1"/>
    </xf>
    <xf numFmtId="0" fontId="46" fillId="0" borderId="14" xfId="70" quotePrefix="1" applyFont="1" applyBorder="1" applyAlignment="1">
      <alignment horizontal="left" vertical="top" wrapText="1"/>
    </xf>
    <xf numFmtId="169" fontId="46" fillId="0" borderId="14" xfId="101" applyNumberFormat="1" applyFont="1" applyBorder="1" applyAlignment="1">
      <alignment horizontal="right" vertical="top" wrapText="1"/>
    </xf>
    <xf numFmtId="169" fontId="46" fillId="0" borderId="15" xfId="101" applyNumberFormat="1" applyFont="1" applyBorder="1" applyAlignment="1">
      <alignment horizontal="right" vertical="top" wrapText="1"/>
    </xf>
    <xf numFmtId="169" fontId="46" fillId="0" borderId="4" xfId="101" applyNumberFormat="1" applyFont="1" applyBorder="1" applyAlignment="1">
      <alignment horizontal="right" vertical="top" wrapText="1"/>
    </xf>
    <xf numFmtId="0" fontId="45" fillId="25" borderId="15" xfId="85" quotePrefix="1" applyFont="1" applyFill="1" applyBorder="1" applyAlignment="1">
      <alignment horizontal="center" vertical="top" wrapText="1"/>
    </xf>
    <xf numFmtId="169" fontId="46" fillId="25" borderId="14" xfId="101" applyNumberFormat="1" applyFont="1" applyFill="1" applyBorder="1" applyAlignment="1">
      <alignment horizontal="right" vertical="top" wrapText="1"/>
    </xf>
    <xf numFmtId="0" fontId="45" fillId="0" borderId="14" xfId="70" quotePrefix="1" applyFont="1" applyBorder="1" applyAlignment="1">
      <alignment horizontal="left" vertical="top" wrapText="1"/>
    </xf>
    <xf numFmtId="0" fontId="45" fillId="0" borderId="3" xfId="85" quotePrefix="1" applyFont="1" applyBorder="1" applyAlignment="1">
      <alignment horizontal="center" vertical="top" wrapText="1"/>
    </xf>
    <xf numFmtId="0" fontId="45" fillId="0" borderId="18" xfId="85" quotePrefix="1" applyFont="1" applyBorder="1" applyAlignment="1">
      <alignment horizontal="center" vertical="top" wrapText="1"/>
    </xf>
    <xf numFmtId="169" fontId="46" fillId="0" borderId="18" xfId="101" applyNumberFormat="1" applyFont="1" applyBorder="1" applyAlignment="1">
      <alignment horizontal="right" vertical="top" wrapText="1"/>
    </xf>
    <xf numFmtId="169" fontId="45" fillId="0" borderId="18" xfId="101" applyNumberFormat="1" applyFont="1" applyBorder="1" applyAlignment="1">
      <alignment horizontal="right" vertical="top" wrapText="1"/>
    </xf>
    <xf numFmtId="169" fontId="45" fillId="0" borderId="4" xfId="101" applyNumberFormat="1" applyFont="1" applyBorder="1" applyAlignment="1">
      <alignment horizontal="right" vertical="top" wrapText="1"/>
    </xf>
    <xf numFmtId="169" fontId="46" fillId="0" borderId="18" xfId="101" quotePrefix="1" applyNumberFormat="1" applyFont="1" applyBorder="1" applyAlignment="1">
      <alignment horizontal="left" vertical="top" wrapText="1"/>
    </xf>
    <xf numFmtId="0" fontId="45" fillId="0" borderId="19" xfId="85" quotePrefix="1" applyFont="1" applyBorder="1" applyAlignment="1">
      <alignment horizontal="center" vertical="top" wrapText="1"/>
    </xf>
    <xf numFmtId="0" fontId="45" fillId="24" borderId="14" xfId="75" quotePrefix="1" applyFont="1" applyFill="1" applyBorder="1" applyAlignment="1">
      <alignment horizontal="left" vertical="top" wrapText="1"/>
    </xf>
    <xf numFmtId="0" fontId="45" fillId="24" borderId="18" xfId="85" quotePrefix="1" applyFont="1" applyFill="1" applyBorder="1" applyAlignment="1">
      <alignment horizontal="center" vertical="top" wrapText="1"/>
    </xf>
    <xf numFmtId="169" fontId="45" fillId="24" borderId="14" xfId="101" applyNumberFormat="1" applyFont="1" applyFill="1" applyBorder="1" applyAlignment="1">
      <alignment horizontal="right" vertical="top" wrapText="1"/>
    </xf>
    <xf numFmtId="169" fontId="45" fillId="0" borderId="29" xfId="101" applyNumberFormat="1" applyFont="1" applyBorder="1" applyAlignment="1">
      <alignment horizontal="right" vertical="top" wrapText="1"/>
    </xf>
    <xf numFmtId="0" fontId="46" fillId="0" borderId="24" xfId="70" quotePrefix="1" applyFont="1" applyBorder="1" applyAlignment="1">
      <alignment horizontal="left" vertical="top" wrapText="1"/>
    </xf>
    <xf numFmtId="0" fontId="45" fillId="0" borderId="25" xfId="85" quotePrefix="1" applyFont="1" applyBorder="1" applyAlignment="1">
      <alignment horizontal="center" vertical="top" wrapText="1"/>
    </xf>
    <xf numFmtId="169" fontId="46" fillId="0" borderId="27" xfId="101" applyNumberFormat="1" applyFont="1" applyBorder="1" applyAlignment="1">
      <alignment horizontal="right" vertical="top" wrapText="1"/>
    </xf>
    <xf numFmtId="0" fontId="45" fillId="0" borderId="24" xfId="70" quotePrefix="1" applyFont="1" applyBorder="1" applyAlignment="1">
      <alignment horizontal="left" vertical="top" wrapText="1"/>
    </xf>
    <xf numFmtId="0" fontId="45" fillId="24" borderId="24" xfId="75" quotePrefix="1" applyFont="1" applyFill="1" applyBorder="1" applyAlignment="1">
      <alignment horizontal="left" vertical="top" wrapText="1"/>
    </xf>
    <xf numFmtId="0" fontId="45" fillId="24" borderId="25" xfId="85" quotePrefix="1" applyFont="1" applyFill="1" applyBorder="1" applyAlignment="1">
      <alignment horizontal="center" vertical="top" wrapText="1"/>
    </xf>
    <xf numFmtId="169" fontId="45" fillId="24" borderId="24" xfId="101" applyNumberFormat="1" applyFont="1" applyFill="1" applyBorder="1" applyAlignment="1">
      <alignment horizontal="right" vertical="top" wrapText="1"/>
    </xf>
    <xf numFmtId="169" fontId="46" fillId="0" borderId="24" xfId="101" quotePrefix="1" applyNumberFormat="1" applyFont="1" applyBorder="1" applyAlignment="1">
      <alignment horizontal="left" vertical="top" wrapText="1"/>
    </xf>
    <xf numFmtId="169" fontId="46" fillId="0" borderId="25" xfId="101" quotePrefix="1" applyNumberFormat="1" applyFont="1" applyBorder="1" applyAlignment="1">
      <alignment horizontal="left" vertical="top" wrapText="1"/>
    </xf>
    <xf numFmtId="169" fontId="45" fillId="0" borderId="24" xfId="101" applyNumberFormat="1" applyFont="1" applyBorder="1" applyAlignment="1">
      <alignment horizontal="right" vertical="top" wrapText="1"/>
    </xf>
    <xf numFmtId="49" fontId="43" fillId="0" borderId="0" xfId="2" applyNumberFormat="1" applyFont="1" applyFill="1" applyProtection="1">
      <protection locked="0"/>
    </xf>
    <xf numFmtId="0" fontId="43" fillId="0" borderId="0" xfId="1" applyFont="1" applyFill="1" applyBorder="1" applyAlignment="1" applyProtection="1">
      <protection locked="0"/>
    </xf>
    <xf numFmtId="0" fontId="3" fillId="0" borderId="0" xfId="1" applyFont="1" applyFill="1" applyAlignment="1" applyProtection="1">
      <alignment horizontal="right"/>
      <protection locked="0"/>
    </xf>
    <xf numFmtId="0" fontId="39" fillId="0" borderId="0" xfId="102"/>
    <xf numFmtId="0" fontId="47" fillId="0" borderId="0" xfId="102" applyNumberFormat="1" applyFont="1" applyAlignment="1">
      <alignment horizontal="right"/>
    </xf>
    <xf numFmtId="0" fontId="39" fillId="0" borderId="0" xfId="102" applyNumberFormat="1" applyAlignment="1">
      <alignment horizontal="center"/>
    </xf>
    <xf numFmtId="0" fontId="39" fillId="0" borderId="1" xfId="102" applyNumberFormat="1" applyFont="1" applyBorder="1" applyAlignment="1">
      <alignment horizontal="center" vertical="center"/>
    </xf>
    <xf numFmtId="0" fontId="39" fillId="0" borderId="1" xfId="102" applyNumberFormat="1" applyFont="1" applyBorder="1" applyAlignment="1">
      <alignment horizontal="center" wrapText="1"/>
    </xf>
    <xf numFmtId="0" fontId="39" fillId="0" borderId="1" xfId="102" applyNumberFormat="1" applyFont="1" applyBorder="1" applyAlignment="1">
      <alignment horizontal="center"/>
    </xf>
    <xf numFmtId="1" fontId="39" fillId="0" borderId="4" xfId="102" applyNumberFormat="1" applyFont="1" applyBorder="1" applyAlignment="1">
      <alignment horizontal="left" wrapText="1"/>
    </xf>
    <xf numFmtId="0" fontId="39" fillId="0" borderId="4" xfId="102" applyNumberFormat="1" applyFont="1" applyBorder="1" applyAlignment="1">
      <alignment horizontal="left" wrapText="1"/>
    </xf>
    <xf numFmtId="0" fontId="39" fillId="0" borderId="28" xfId="102" applyNumberFormat="1" applyFont="1" applyBorder="1" applyAlignment="1">
      <alignment horizontal="left"/>
    </xf>
    <xf numFmtId="0" fontId="39" fillId="0" borderId="0" xfId="102" applyAlignment="1">
      <alignment horizontal="left"/>
    </xf>
    <xf numFmtId="3" fontId="39" fillId="0" borderId="4" xfId="102" applyNumberFormat="1" applyFont="1" applyBorder="1" applyAlignment="1">
      <alignment horizontal="right" wrapText="1"/>
    </xf>
    <xf numFmtId="1" fontId="9" fillId="0" borderId="4" xfId="102" applyNumberFormat="1" applyFont="1" applyBorder="1" applyAlignment="1">
      <alignment horizontal="left" wrapText="1"/>
    </xf>
    <xf numFmtId="3" fontId="9" fillId="0" borderId="4" xfId="102" applyNumberFormat="1" applyFont="1" applyBorder="1" applyAlignment="1">
      <alignment horizontal="right" wrapText="1"/>
    </xf>
    <xf numFmtId="4" fontId="39" fillId="0" borderId="4" xfId="102" applyNumberFormat="1" applyFont="1" applyBorder="1" applyAlignment="1">
      <alignment horizontal="right" wrapText="1"/>
    </xf>
    <xf numFmtId="0" fontId="0" fillId="0" borderId="0" xfId="0" applyBorder="1"/>
    <xf numFmtId="0" fontId="39" fillId="0" borderId="0" xfId="102" applyBorder="1"/>
    <xf numFmtId="165" fontId="38" fillId="0" borderId="0" xfId="101" applyFont="1" applyBorder="1"/>
    <xf numFmtId="170" fontId="38" fillId="0" borderId="0" xfId="101" applyNumberFormat="1" applyFont="1" applyBorder="1"/>
    <xf numFmtId="0" fontId="39" fillId="0" borderId="31" xfId="102" applyBorder="1"/>
    <xf numFmtId="0" fontId="39" fillId="0" borderId="32" xfId="102" applyBorder="1"/>
    <xf numFmtId="0" fontId="39" fillId="0" borderId="33" xfId="102" applyBorder="1"/>
    <xf numFmtId="0" fontId="39" fillId="0" borderId="34" xfId="102" applyBorder="1"/>
    <xf numFmtId="0" fontId="39" fillId="0" borderId="35" xfId="102" applyBorder="1"/>
    <xf numFmtId="0" fontId="39" fillId="0" borderId="36" xfId="102" applyBorder="1"/>
    <xf numFmtId="165" fontId="38" fillId="0" borderId="37" xfId="101" applyFont="1" applyBorder="1"/>
    <xf numFmtId="0" fontId="39" fillId="0" borderId="37" xfId="102" applyBorder="1"/>
    <xf numFmtId="0" fontId="39" fillId="0" borderId="38" xfId="102" applyBorder="1"/>
    <xf numFmtId="3" fontId="39" fillId="0" borderId="0" xfId="102" applyNumberFormat="1" applyAlignment="1">
      <alignment horizontal="left"/>
    </xf>
    <xf numFmtId="0" fontId="49" fillId="0" borderId="0" xfId="0" applyFont="1"/>
    <xf numFmtId="3" fontId="49" fillId="0" borderId="0" xfId="0" applyNumberFormat="1" applyFont="1"/>
    <xf numFmtId="169" fontId="46" fillId="0" borderId="15" xfId="101" applyNumberFormat="1" applyFont="1" applyFill="1" applyBorder="1" applyAlignment="1">
      <alignment horizontal="right" vertical="top" wrapText="1"/>
    </xf>
    <xf numFmtId="169" fontId="45" fillId="0" borderId="18" xfId="101" applyNumberFormat="1" applyFont="1" applyFill="1" applyBorder="1" applyAlignment="1">
      <alignment horizontal="right" vertical="top" wrapText="1"/>
    </xf>
    <xf numFmtId="169" fontId="46" fillId="0" borderId="18" xfId="101" quotePrefix="1" applyNumberFormat="1" applyFont="1" applyFill="1" applyBorder="1" applyAlignment="1">
      <alignment horizontal="left" vertical="top" wrapText="1"/>
    </xf>
    <xf numFmtId="169" fontId="46" fillId="0" borderId="18" xfId="101" applyNumberFormat="1" applyFont="1" applyFill="1" applyBorder="1" applyAlignment="1">
      <alignment horizontal="right" vertical="top" wrapText="1"/>
    </xf>
    <xf numFmtId="169" fontId="46" fillId="0" borderId="19" xfId="101" applyNumberFormat="1" applyFont="1" applyFill="1" applyBorder="1" applyAlignment="1">
      <alignment horizontal="right" vertical="top" wrapText="1"/>
    </xf>
    <xf numFmtId="0" fontId="45" fillId="0" borderId="14" xfId="73" quotePrefix="1" applyFont="1" applyBorder="1" applyAlignment="1">
      <alignment horizontal="left" vertical="top" wrapText="1" indent="2"/>
    </xf>
    <xf numFmtId="0" fontId="46" fillId="0" borderId="14" xfId="70" quotePrefix="1" applyFont="1" applyBorder="1" applyAlignment="1">
      <alignment horizontal="left" vertical="top" wrapText="1" indent="1"/>
    </xf>
    <xf numFmtId="0" fontId="46" fillId="25" borderId="14" xfId="70" quotePrefix="1" applyFont="1" applyFill="1" applyBorder="1" applyAlignment="1">
      <alignment horizontal="left" vertical="top" wrapText="1" indent="1"/>
    </xf>
    <xf numFmtId="0" fontId="46" fillId="25" borderId="14" xfId="70" quotePrefix="1" applyFont="1" applyFill="1" applyBorder="1" applyAlignment="1">
      <alignment horizontal="left" vertical="top" wrapText="1" indent="2"/>
    </xf>
    <xf numFmtId="0" fontId="46" fillId="0" borderId="14" xfId="70" quotePrefix="1" applyFont="1" applyBorder="1" applyAlignment="1">
      <alignment horizontal="left" vertical="top" wrapText="1" indent="2"/>
    </xf>
    <xf numFmtId="3" fontId="51" fillId="0" borderId="0" xfId="1" applyNumberFormat="1" applyFont="1" applyFill="1" applyProtection="1">
      <protection locked="0"/>
    </xf>
    <xf numFmtId="0" fontId="40" fillId="0" borderId="0" xfId="1" applyFont="1" applyFill="1" applyAlignment="1" applyProtection="1">
      <protection locked="0"/>
    </xf>
    <xf numFmtId="0" fontId="40" fillId="0" borderId="0" xfId="1" applyFont="1" applyFill="1" applyAlignment="1" applyProtection="1">
      <alignment horizontal="right"/>
      <protection locked="0"/>
    </xf>
    <xf numFmtId="3" fontId="7" fillId="0" borderId="0" xfId="1" applyNumberFormat="1" applyFont="1" applyFill="1" applyAlignment="1" applyProtection="1">
      <alignment horizontal="right"/>
      <protection locked="0"/>
    </xf>
    <xf numFmtId="0" fontId="43" fillId="0" borderId="0" xfId="1" applyFont="1" applyFill="1" applyAlignment="1" applyProtection="1">
      <protection locked="0"/>
    </xf>
    <xf numFmtId="0" fontId="43" fillId="0" borderId="0" xfId="1" applyFont="1" applyFill="1" applyAlignment="1" applyProtection="1">
      <alignment horizontal="right"/>
      <protection locked="0"/>
    </xf>
    <xf numFmtId="0" fontId="43" fillId="0" borderId="0" xfId="1" applyFont="1" applyFill="1" applyAlignment="1" applyProtection="1">
      <alignment wrapText="1"/>
      <protection locked="0"/>
    </xf>
    <xf numFmtId="0" fontId="35" fillId="0" borderId="0" xfId="0" applyFont="1" applyAlignment="1">
      <alignment wrapText="1"/>
    </xf>
    <xf numFmtId="169" fontId="41" fillId="0" borderId="20" xfId="101" applyNumberFormat="1" applyFont="1" applyFill="1" applyBorder="1" applyAlignment="1">
      <alignment horizontal="right" vertical="top" wrapText="1"/>
    </xf>
    <xf numFmtId="14" fontId="3" fillId="0" borderId="0" xfId="1" applyNumberFormat="1" applyFont="1" applyFill="1" applyProtection="1">
      <protection locked="0"/>
    </xf>
    <xf numFmtId="0" fontId="29" fillId="0" borderId="0" xfId="47" applyFont="1" applyFill="1"/>
    <xf numFmtId="0" fontId="29" fillId="0" borderId="30" xfId="47" applyFont="1" applyBorder="1" applyAlignment="1" applyProtection="1">
      <alignment horizontal="left" vertical="top"/>
    </xf>
    <xf numFmtId="169" fontId="46" fillId="0" borderId="4" xfId="101" quotePrefix="1" applyNumberFormat="1" applyFont="1" applyFill="1" applyBorder="1" applyAlignment="1">
      <alignment horizontal="left" vertical="top" wrapText="1"/>
    </xf>
    <xf numFmtId="169" fontId="45" fillId="0" borderId="4" xfId="101" applyNumberFormat="1" applyFont="1" applyFill="1" applyBorder="1" applyAlignment="1">
      <alignment horizontal="right" vertical="top" wrapText="1"/>
    </xf>
    <xf numFmtId="169" fontId="46" fillId="0" borderId="4" xfId="101" applyNumberFormat="1" applyFont="1" applyFill="1" applyBorder="1" applyAlignment="1">
      <alignment horizontal="right" vertical="top" wrapText="1"/>
    </xf>
    <xf numFmtId="169" fontId="45" fillId="0" borderId="26" xfId="101" applyNumberFormat="1" applyFont="1" applyBorder="1" applyAlignment="1">
      <alignment horizontal="right" vertical="top" wrapText="1"/>
    </xf>
    <xf numFmtId="169" fontId="46" fillId="0" borderId="26" xfId="101" quotePrefix="1" applyNumberFormat="1" applyFont="1" applyBorder="1" applyAlignment="1">
      <alignment horizontal="left" vertical="top" wrapText="1"/>
    </xf>
    <xf numFmtId="169" fontId="46" fillId="0" borderId="29" xfId="101" applyNumberFormat="1" applyFont="1" applyBorder="1" applyAlignment="1">
      <alignment horizontal="right" vertical="top" wrapText="1"/>
    </xf>
    <xf numFmtId="169" fontId="46" fillId="0" borderId="29" xfId="101" quotePrefix="1" applyNumberFormat="1" applyFont="1" applyBorder="1" applyAlignment="1">
      <alignment horizontal="left" vertical="top" wrapText="1"/>
    </xf>
    <xf numFmtId="0" fontId="3" fillId="0" borderId="30" xfId="47" applyFont="1" applyBorder="1" applyAlignment="1" applyProtection="1">
      <alignment horizontal="left" vertical="top"/>
    </xf>
    <xf numFmtId="0" fontId="46" fillId="0" borderId="14" xfId="73" quotePrefix="1" applyFont="1" applyBorder="1" applyAlignment="1">
      <alignment horizontal="left" vertical="top" wrapText="1" indent="2"/>
    </xf>
    <xf numFmtId="169" fontId="41" fillId="0" borderId="14" xfId="101" applyNumberFormat="1" applyFont="1" applyFill="1" applyBorder="1" applyAlignment="1">
      <alignment horizontal="right" vertical="top" wrapText="1"/>
    </xf>
    <xf numFmtId="169" fontId="30" fillId="0" borderId="14" xfId="101" quotePrefix="1" applyNumberFormat="1" applyFont="1" applyFill="1" applyBorder="1" applyAlignment="1">
      <alignment horizontal="left" vertical="top" wrapText="1"/>
    </xf>
    <xf numFmtId="169" fontId="41" fillId="0" borderId="16" xfId="101" applyNumberFormat="1" applyFont="1" applyFill="1" applyBorder="1" applyAlignment="1">
      <alignment horizontal="right" vertical="top" wrapText="1"/>
    </xf>
    <xf numFmtId="169" fontId="41" fillId="0" borderId="1" xfId="101" applyNumberFormat="1" applyFont="1" applyFill="1" applyBorder="1" applyAlignment="1">
      <alignment horizontal="right" vertical="top" wrapText="1"/>
    </xf>
    <xf numFmtId="0" fontId="50" fillId="0" borderId="30" xfId="103" applyBorder="1" applyAlignment="1" applyProtection="1">
      <alignment horizontal="left" vertical="top"/>
    </xf>
    <xf numFmtId="0" fontId="60" fillId="0" borderId="0" xfId="1" applyFont="1" applyFill="1" applyProtection="1">
      <protection locked="0"/>
    </xf>
    <xf numFmtId="169" fontId="46" fillId="26" borderId="18" xfId="101" applyNumberFormat="1" applyFont="1" applyFill="1" applyBorder="1" applyAlignment="1">
      <alignment horizontal="right" vertical="top" wrapText="1"/>
    </xf>
    <xf numFmtId="169" fontId="45" fillId="26" borderId="27" xfId="101" applyNumberFormat="1" applyFont="1" applyFill="1" applyBorder="1" applyAlignment="1">
      <alignment horizontal="right" vertical="top" wrapText="1"/>
    </xf>
    <xf numFmtId="169" fontId="46" fillId="26" borderId="24" xfId="101" applyNumberFormat="1" applyFont="1" applyFill="1" applyBorder="1" applyAlignment="1">
      <alignment horizontal="right" vertical="top" wrapText="1"/>
    </xf>
    <xf numFmtId="169" fontId="46" fillId="0" borderId="29" xfId="101" applyNumberFormat="1" applyFont="1" applyFill="1" applyBorder="1" applyAlignment="1">
      <alignment horizontal="right" vertical="top" wrapText="1"/>
    </xf>
    <xf numFmtId="169" fontId="45" fillId="0" borderId="14" xfId="101" applyNumberFormat="1" applyFont="1" applyFill="1" applyBorder="1" applyAlignment="1">
      <alignment horizontal="right" vertical="top" wrapText="1"/>
    </xf>
    <xf numFmtId="169" fontId="45" fillId="0" borderId="29" xfId="101" applyNumberFormat="1" applyFont="1" applyFill="1" applyBorder="1" applyAlignment="1">
      <alignment horizontal="right" vertical="top" wrapText="1"/>
    </xf>
    <xf numFmtId="169" fontId="46" fillId="0" borderId="19" xfId="101" quotePrefix="1" applyNumberFormat="1" applyFont="1" applyFill="1" applyBorder="1" applyAlignment="1">
      <alignment horizontal="left" vertical="top" wrapText="1"/>
    </xf>
    <xf numFmtId="169" fontId="46" fillId="0" borderId="29" xfId="101" quotePrefix="1" applyNumberFormat="1" applyFont="1" applyFill="1" applyBorder="1" applyAlignment="1">
      <alignment horizontal="left" vertical="top" wrapText="1"/>
    </xf>
    <xf numFmtId="169" fontId="46" fillId="0" borderId="27" xfId="101" applyNumberFormat="1" applyFont="1" applyFill="1" applyBorder="1" applyAlignment="1">
      <alignment horizontal="right" vertical="top" wrapText="1"/>
    </xf>
    <xf numFmtId="169" fontId="45" fillId="0" borderId="19" xfId="101" applyNumberFormat="1" applyFont="1" applyFill="1" applyBorder="1" applyAlignment="1">
      <alignment horizontal="right" vertical="top" wrapText="1"/>
    </xf>
    <xf numFmtId="169" fontId="46" fillId="0" borderId="14" xfId="101" applyNumberFormat="1" applyFont="1" applyFill="1" applyBorder="1" applyAlignment="1">
      <alignment horizontal="right" vertical="top" wrapText="1"/>
    </xf>
    <xf numFmtId="169" fontId="46" fillId="0" borderId="15" xfId="101" quotePrefix="1" applyNumberFormat="1" applyFont="1" applyFill="1" applyBorder="1" applyAlignment="1">
      <alignment horizontal="left" vertical="top" wrapText="1"/>
    </xf>
    <xf numFmtId="169" fontId="46" fillId="0" borderId="3" xfId="101" quotePrefix="1" applyNumberFormat="1" applyFont="1" applyFill="1" applyBorder="1" applyAlignment="1">
      <alignment horizontal="left" vertical="top" wrapText="1"/>
    </xf>
    <xf numFmtId="0" fontId="61" fillId="0" borderId="0" xfId="1" applyFont="1" applyFill="1" applyProtection="1">
      <protection locked="0"/>
    </xf>
    <xf numFmtId="169" fontId="63" fillId="0" borderId="0" xfId="1" applyNumberFormat="1" applyFont="1" applyFill="1" applyAlignment="1" applyProtection="1">
      <alignment horizontal="right"/>
      <protection locked="0"/>
    </xf>
    <xf numFmtId="0" fontId="63" fillId="0" borderId="0" xfId="1" applyFont="1" applyFill="1" applyAlignment="1" applyProtection="1">
      <alignment horizontal="right"/>
      <protection locked="0"/>
    </xf>
    <xf numFmtId="169" fontId="43" fillId="0" borderId="0" xfId="1" applyNumberFormat="1" applyFont="1" applyFill="1" applyProtection="1">
      <protection locked="0"/>
    </xf>
    <xf numFmtId="169" fontId="41" fillId="0" borderId="17" xfId="101" applyNumberFormat="1" applyFont="1" applyFill="1" applyBorder="1" applyAlignment="1">
      <alignment horizontal="right" vertical="top" wrapText="1"/>
    </xf>
    <xf numFmtId="0" fontId="3" fillId="0" borderId="0" xfId="1" applyFont="1" applyFill="1" applyAlignment="1" applyProtection="1">
      <alignment wrapText="1"/>
      <protection locked="0"/>
    </xf>
    <xf numFmtId="0" fontId="42" fillId="0" borderId="0" xfId="0" applyFont="1" applyAlignment="1">
      <alignment wrapText="1"/>
    </xf>
    <xf numFmtId="0" fontId="7" fillId="0" borderId="0" xfId="1" applyFont="1" applyFill="1" applyAlignment="1" applyProtection="1">
      <alignment horizontal="right" wrapText="1"/>
      <protection locked="0"/>
    </xf>
    <xf numFmtId="0" fontId="7" fillId="0" borderId="0" xfId="1" applyFont="1" applyFill="1" applyAlignment="1">
      <alignment horizontal="right" wrapText="1"/>
    </xf>
    <xf numFmtId="0" fontId="40" fillId="0" borderId="0" xfId="1" applyFont="1" applyFill="1" applyAlignment="1" applyProtection="1">
      <alignment horizontal="center"/>
      <protection locked="0"/>
    </xf>
    <xf numFmtId="49" fontId="43" fillId="0" borderId="0" xfId="2" applyNumberFormat="1" applyFont="1" applyFill="1" applyAlignment="1" applyProtection="1">
      <alignment horizontal="left" wrapText="1"/>
      <protection locked="0"/>
    </xf>
    <xf numFmtId="0" fontId="7" fillId="0" borderId="0" xfId="1" applyFont="1" applyFill="1" applyAlignment="1" applyProtection="1">
      <alignment horizontal="justify" wrapText="1"/>
      <protection locked="0"/>
    </xf>
    <xf numFmtId="0" fontId="6" fillId="0" borderId="0" xfId="0" applyFont="1" applyAlignment="1">
      <alignment horizontal="justify"/>
    </xf>
    <xf numFmtId="0" fontId="44" fillId="0" borderId="0" xfId="1" applyFont="1" applyFill="1" applyAlignment="1" applyProtection="1">
      <alignment horizontal="center"/>
      <protection locked="0"/>
    </xf>
    <xf numFmtId="0" fontId="43" fillId="0" borderId="0" xfId="1" applyFont="1" applyFill="1" applyAlignment="1" applyProtection="1">
      <alignment horizontal="center"/>
      <protection locked="0"/>
    </xf>
    <xf numFmtId="0" fontId="43" fillId="0" borderId="0" xfId="1" applyFont="1" applyFill="1" applyAlignment="1" applyProtection="1">
      <alignment wrapText="1"/>
      <protection locked="0"/>
    </xf>
    <xf numFmtId="0" fontId="0" fillId="0" borderId="0" xfId="0" applyFont="1" applyAlignment="1">
      <alignment wrapText="1"/>
    </xf>
    <xf numFmtId="0" fontId="43" fillId="0" borderId="0" xfId="1" applyFont="1" applyFill="1" applyAlignment="1" applyProtection="1">
      <alignment horizontal="left" wrapText="1"/>
      <protection locked="0"/>
    </xf>
    <xf numFmtId="0" fontId="49" fillId="0" borderId="0" xfId="0" applyFont="1" applyAlignment="1">
      <alignment horizontal="center"/>
    </xf>
    <xf numFmtId="0" fontId="39" fillId="0" borderId="1" xfId="102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35" xfId="0" applyFont="1" applyBorder="1" applyAlignment="1">
      <alignment horizontal="left" wrapText="1"/>
    </xf>
    <xf numFmtId="0" fontId="48" fillId="0" borderId="0" xfId="102" applyNumberFormat="1" applyFont="1" applyAlignment="1">
      <alignment horizontal="center"/>
    </xf>
    <xf numFmtId="0" fontId="47" fillId="0" borderId="0" xfId="102" applyNumberFormat="1" applyFont="1" applyAlignment="1">
      <alignment horizontal="center" vertical="top"/>
    </xf>
    <xf numFmtId="0" fontId="39" fillId="0" borderId="4" xfId="102" applyNumberFormat="1" applyFont="1" applyBorder="1" applyAlignment="1">
      <alignment horizontal="left" wrapText="1"/>
    </xf>
    <xf numFmtId="0" fontId="9" fillId="0" borderId="4" xfId="102" applyNumberFormat="1" applyFont="1" applyBorder="1" applyAlignment="1">
      <alignment horizontal="left" wrapText="1"/>
    </xf>
    <xf numFmtId="0" fontId="39" fillId="0" borderId="28" xfId="102" applyNumberFormat="1" applyFont="1" applyBorder="1" applyAlignment="1">
      <alignment horizontal="left"/>
    </xf>
    <xf numFmtId="0" fontId="39" fillId="0" borderId="0" xfId="102" applyNumberFormat="1" applyAlignment="1">
      <alignment horizontal="left" wrapText="1"/>
    </xf>
    <xf numFmtId="0" fontId="39" fillId="0" borderId="30" xfId="102" applyFont="1" applyBorder="1" applyAlignment="1">
      <alignment horizontal="left"/>
    </xf>
    <xf numFmtId="0" fontId="39" fillId="0" borderId="0" xfId="102" applyAlignment="1">
      <alignment horizontal="left"/>
    </xf>
  </cellXfs>
  <cellStyles count="133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Euro" xfId="22" xr:uid="{00000000-0005-0000-0000-000012000000}"/>
    <cellStyle name="S0" xfId="65" xr:uid="{00000000-0005-0000-0000-000013000000}"/>
    <cellStyle name="S1" xfId="66" xr:uid="{00000000-0005-0000-0000-000014000000}"/>
    <cellStyle name="S10" xfId="67" xr:uid="{00000000-0005-0000-0000-000015000000}"/>
    <cellStyle name="S10 2" xfId="87" xr:uid="{00000000-0005-0000-0000-000016000000}"/>
    <cellStyle name="S11" xfId="68" xr:uid="{00000000-0005-0000-0000-000017000000}"/>
    <cellStyle name="S11 2" xfId="88" xr:uid="{00000000-0005-0000-0000-000018000000}"/>
    <cellStyle name="S12" xfId="69" xr:uid="{00000000-0005-0000-0000-000019000000}"/>
    <cellStyle name="S13" xfId="78" xr:uid="{00000000-0005-0000-0000-00001A000000}"/>
    <cellStyle name="S14" xfId="79" xr:uid="{00000000-0005-0000-0000-00001B000000}"/>
    <cellStyle name="S14 2" xfId="89" xr:uid="{00000000-0005-0000-0000-00001C000000}"/>
    <cellStyle name="S15" xfId="80" xr:uid="{00000000-0005-0000-0000-00001D000000}"/>
    <cellStyle name="S16" xfId="81" xr:uid="{00000000-0005-0000-0000-00001E000000}"/>
    <cellStyle name="S2" xfId="70" xr:uid="{00000000-0005-0000-0000-00001F000000}"/>
    <cellStyle name="S3" xfId="71" xr:uid="{00000000-0005-0000-0000-000020000000}"/>
    <cellStyle name="S3 2" xfId="82" xr:uid="{00000000-0005-0000-0000-000021000000}"/>
    <cellStyle name="S4" xfId="72" xr:uid="{00000000-0005-0000-0000-000022000000}"/>
    <cellStyle name="S4 2" xfId="83" xr:uid="{00000000-0005-0000-0000-000023000000}"/>
    <cellStyle name="S4 3" xfId="90" xr:uid="{00000000-0005-0000-0000-000024000000}"/>
    <cellStyle name="S5" xfId="73" xr:uid="{00000000-0005-0000-0000-000025000000}"/>
    <cellStyle name="S5 2" xfId="84" xr:uid="{00000000-0005-0000-0000-000026000000}"/>
    <cellStyle name="S6" xfId="74" xr:uid="{00000000-0005-0000-0000-000027000000}"/>
    <cellStyle name="S6 2" xfId="85" xr:uid="{00000000-0005-0000-0000-000028000000}"/>
    <cellStyle name="S6 3" xfId="91" xr:uid="{00000000-0005-0000-0000-000029000000}"/>
    <cellStyle name="S7" xfId="75" xr:uid="{00000000-0005-0000-0000-00002A000000}"/>
    <cellStyle name="S8" xfId="76" xr:uid="{00000000-0005-0000-0000-00002B000000}"/>
    <cellStyle name="S8 2" xfId="86" xr:uid="{00000000-0005-0000-0000-00002C000000}"/>
    <cellStyle name="S8 3" xfId="92" xr:uid="{00000000-0005-0000-0000-00002D000000}"/>
    <cellStyle name="S9" xfId="77" xr:uid="{00000000-0005-0000-0000-00002E000000}"/>
    <cellStyle name="S9 2" xfId="93" xr:uid="{00000000-0005-0000-0000-00002F000000}"/>
    <cellStyle name="Акцент1 2" xfId="23" xr:uid="{00000000-0005-0000-0000-000030000000}"/>
    <cellStyle name="Акцент2 2" xfId="24" xr:uid="{00000000-0005-0000-0000-000031000000}"/>
    <cellStyle name="Акцент3 2" xfId="25" xr:uid="{00000000-0005-0000-0000-000032000000}"/>
    <cellStyle name="Акцент4 2" xfId="26" xr:uid="{00000000-0005-0000-0000-000033000000}"/>
    <cellStyle name="Акцент5 2" xfId="27" xr:uid="{00000000-0005-0000-0000-000034000000}"/>
    <cellStyle name="Акцент6 2" xfId="28" xr:uid="{00000000-0005-0000-0000-000035000000}"/>
    <cellStyle name="Ввод  2" xfId="29" xr:uid="{00000000-0005-0000-0000-000036000000}"/>
    <cellStyle name="Вывод 2" xfId="30" xr:uid="{00000000-0005-0000-0000-000037000000}"/>
    <cellStyle name="Вычисление 2" xfId="31" xr:uid="{00000000-0005-0000-0000-000038000000}"/>
    <cellStyle name="Гиперссылка" xfId="103" builtinId="8"/>
    <cellStyle name="Гиперссылка 2" xfId="32" xr:uid="{00000000-0005-0000-0000-00003A000000}"/>
    <cellStyle name="Заголовок 1 2" xfId="33" xr:uid="{00000000-0005-0000-0000-00003B000000}"/>
    <cellStyle name="Заголовок 2 2" xfId="34" xr:uid="{00000000-0005-0000-0000-00003C000000}"/>
    <cellStyle name="Заголовок 3 2" xfId="35" xr:uid="{00000000-0005-0000-0000-00003D000000}"/>
    <cellStyle name="Заголовок 4 2" xfId="36" xr:uid="{00000000-0005-0000-0000-00003E000000}"/>
    <cellStyle name="Итог 2" xfId="37" xr:uid="{00000000-0005-0000-0000-00003F000000}"/>
    <cellStyle name="Контрольная ячейка 2" xfId="38" xr:uid="{00000000-0005-0000-0000-000040000000}"/>
    <cellStyle name="Название 2" xfId="39" xr:uid="{00000000-0005-0000-0000-000041000000}"/>
    <cellStyle name="Нейтральный 2" xfId="40" xr:uid="{00000000-0005-0000-0000-000042000000}"/>
    <cellStyle name="Обычный" xfId="0" builtinId="0"/>
    <cellStyle name="Обычный 10" xfId="116" xr:uid="{00000000-0005-0000-0000-000044000000}"/>
    <cellStyle name="Обычный 11" xfId="118" xr:uid="{00000000-0005-0000-0000-000045000000}"/>
    <cellStyle name="Обычный 12" xfId="119" xr:uid="{C351DE13-2472-4E1C-89A1-742A50429875}"/>
    <cellStyle name="Обычный 13" xfId="127" xr:uid="{A52A9444-8D98-4B30-9019-14557F95248F}"/>
    <cellStyle name="Обычный 14" xfId="129" xr:uid="{E86AB523-2E6D-4167-BA83-2B539791F3E6}"/>
    <cellStyle name="Обычный 15" xfId="131" xr:uid="{D73F63CD-DFBC-4CC0-8B54-2F0F26A6DDBD}"/>
    <cellStyle name="Обычный 2" xfId="41" xr:uid="{00000000-0005-0000-0000-000046000000}"/>
    <cellStyle name="Обычный 2 2" xfId="42" xr:uid="{00000000-0005-0000-0000-000047000000}"/>
    <cellStyle name="Обычный 2 3" xfId="43" xr:uid="{00000000-0005-0000-0000-000048000000}"/>
    <cellStyle name="Обычный 2 4" xfId="44" xr:uid="{00000000-0005-0000-0000-000049000000}"/>
    <cellStyle name="Обычный 3" xfId="45" xr:uid="{00000000-0005-0000-0000-00004A000000}"/>
    <cellStyle name="Обычный 3 2" xfId="46" xr:uid="{00000000-0005-0000-0000-00004B000000}"/>
    <cellStyle name="Обычный 3 2 2" xfId="95" xr:uid="{00000000-0005-0000-0000-00004C000000}"/>
    <cellStyle name="Обычный 4" xfId="3" xr:uid="{00000000-0005-0000-0000-00004D000000}"/>
    <cellStyle name="Обычный 5" xfId="96" xr:uid="{00000000-0005-0000-0000-00004E000000}"/>
    <cellStyle name="Обычный 5 2" xfId="109" xr:uid="{00000000-0005-0000-0000-00004F000000}"/>
    <cellStyle name="Обычный 6" xfId="97" xr:uid="{00000000-0005-0000-0000-000050000000}"/>
    <cellStyle name="Обычный 6 2" xfId="110" xr:uid="{00000000-0005-0000-0000-000051000000}"/>
    <cellStyle name="Обычный 7" xfId="99" xr:uid="{00000000-0005-0000-0000-000052000000}"/>
    <cellStyle name="Обычный 7 2" xfId="111" xr:uid="{00000000-0005-0000-0000-000053000000}"/>
    <cellStyle name="Обычный 8" xfId="104" xr:uid="{00000000-0005-0000-0000-000054000000}"/>
    <cellStyle name="Обычный 8 2" xfId="112" xr:uid="{00000000-0005-0000-0000-000055000000}"/>
    <cellStyle name="Обычный 9" xfId="106" xr:uid="{00000000-0005-0000-0000-000056000000}"/>
    <cellStyle name="Обычный_230 постановление" xfId="47" xr:uid="{00000000-0005-0000-0000-000057000000}"/>
    <cellStyle name="Обычный_I0000709" xfId="1" xr:uid="{00000000-0005-0000-0000-000059000000}"/>
    <cellStyle name="Обычный_Лист1" xfId="102" xr:uid="{00000000-0005-0000-0000-00005C000000}"/>
    <cellStyle name="Обычный_Приложения к Правилам по ИК_рус" xfId="2" xr:uid="{00000000-0005-0000-0000-000060000000}"/>
    <cellStyle name="Плохой 2" xfId="48" xr:uid="{00000000-0005-0000-0000-000062000000}"/>
    <cellStyle name="Пояснение 2" xfId="49" xr:uid="{00000000-0005-0000-0000-000063000000}"/>
    <cellStyle name="Примечание 2" xfId="50" xr:uid="{00000000-0005-0000-0000-000064000000}"/>
    <cellStyle name="Процентный 2" xfId="51" xr:uid="{00000000-0005-0000-0000-000066000000}"/>
    <cellStyle name="Процентный 3" xfId="52" xr:uid="{00000000-0005-0000-0000-000067000000}"/>
    <cellStyle name="Связанная ячейка 2" xfId="53" xr:uid="{00000000-0005-0000-0000-000068000000}"/>
    <cellStyle name="Стиль 1" xfId="54" xr:uid="{00000000-0005-0000-0000-000069000000}"/>
    <cellStyle name="Текст предупреждения 2" xfId="55" xr:uid="{00000000-0005-0000-0000-00006A000000}"/>
    <cellStyle name="Финансовый" xfId="101" builtinId="3"/>
    <cellStyle name="Финансовый 10" xfId="100" xr:uid="{00000000-0005-0000-0000-00006C000000}"/>
    <cellStyle name="Финансовый 10 2" xfId="113" xr:uid="{00000000-0005-0000-0000-00006D000000}"/>
    <cellStyle name="Финансовый 10 3" xfId="124" xr:uid="{36CEDCA0-E0E4-4BA4-80DC-638E75E913D7}"/>
    <cellStyle name="Финансовый 11" xfId="105" xr:uid="{00000000-0005-0000-0000-00006E000000}"/>
    <cellStyle name="Финансовый 12" xfId="108" xr:uid="{00000000-0005-0000-0000-00006F000000}"/>
    <cellStyle name="Финансовый 13" xfId="107" xr:uid="{00000000-0005-0000-0000-000070000000}"/>
    <cellStyle name="Финансовый 14" xfId="117" xr:uid="{00000000-0005-0000-0000-000071000000}"/>
    <cellStyle name="Финансовый 15" xfId="128" xr:uid="{EF62F6CC-612F-42D2-8F7C-3F9A35981CF7}"/>
    <cellStyle name="Финансовый 16" xfId="130" xr:uid="{DCD4B12D-C274-4D32-ACB7-B3531B48F4D3}"/>
    <cellStyle name="Финансовый 17" xfId="132" xr:uid="{52F7E6C8-9C04-4C8E-A0A6-3BDE676BDC50}"/>
    <cellStyle name="Финансовый 2" xfId="56" xr:uid="{00000000-0005-0000-0000-000072000000}"/>
    <cellStyle name="Финансовый 2 2" xfId="57" xr:uid="{00000000-0005-0000-0000-000073000000}"/>
    <cellStyle name="Финансовый 2 3" xfId="120" xr:uid="{EB6991D1-0964-4D4F-A6A3-6C8E5BBFCEB8}"/>
    <cellStyle name="Финансовый 3" xfId="58" xr:uid="{00000000-0005-0000-0000-000074000000}"/>
    <cellStyle name="Финансовый 3 2" xfId="59" xr:uid="{00000000-0005-0000-0000-000075000000}"/>
    <cellStyle name="Финансовый 3 2 2" xfId="122" xr:uid="{2D3ACD67-EF54-4448-9956-860A92546605}"/>
    <cellStyle name="Финансовый 3 3" xfId="121" xr:uid="{4EEEF5C1-5490-4647-8558-232AC4A6B9B3}"/>
    <cellStyle name="Финансовый 4" xfId="60" xr:uid="{00000000-0005-0000-0000-000076000000}"/>
    <cellStyle name="Финансовый 4 2" xfId="123" xr:uid="{9ED6529B-D27B-4EA6-A2A1-07D5910838F4}"/>
    <cellStyle name="Финансовый 5" xfId="61" xr:uid="{00000000-0005-0000-0000-000077000000}"/>
    <cellStyle name="Финансовый 6" xfId="62" xr:uid="{00000000-0005-0000-0000-000078000000}"/>
    <cellStyle name="Финансовый 7" xfId="63" xr:uid="{00000000-0005-0000-0000-000079000000}"/>
    <cellStyle name="Финансовый 8" xfId="94" xr:uid="{00000000-0005-0000-0000-00007A000000}"/>
    <cellStyle name="Финансовый 8 2" xfId="114" xr:uid="{00000000-0005-0000-0000-00007B000000}"/>
    <cellStyle name="Финансовый 8 3" xfId="125" xr:uid="{2FDACE5D-9197-426B-B811-649C4EEBC97C}"/>
    <cellStyle name="Финансовый 9" xfId="98" xr:uid="{00000000-0005-0000-0000-00007C000000}"/>
    <cellStyle name="Финансовый 9 2" xfId="115" xr:uid="{00000000-0005-0000-0000-00007D000000}"/>
    <cellStyle name="Финансовый 9 3" xfId="126" xr:uid="{4455CD36-19A9-4348-AA82-543803F22B89}"/>
    <cellStyle name="Хороший 2" xfId="64" xr:uid="{00000000-0005-0000-0000-00007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pam.k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D124"/>
  <sheetViews>
    <sheetView topLeftCell="A115" workbookViewId="0">
      <selection activeCell="A128" sqref="A128"/>
    </sheetView>
  </sheetViews>
  <sheetFormatPr defaultRowHeight="12.75" x14ac:dyDescent="0.2"/>
  <cols>
    <col min="1" max="1" width="69.5703125" style="1" customWidth="1"/>
    <col min="2" max="2" width="14.28515625" style="1" customWidth="1"/>
    <col min="3" max="3" width="18.7109375" style="1" customWidth="1"/>
    <col min="4" max="4" width="19.5703125" style="1" customWidth="1"/>
    <col min="5" max="223" width="9.140625" style="1"/>
    <col min="224" max="224" width="59.85546875" style="1" customWidth="1"/>
    <col min="225" max="225" width="12.140625" style="1" customWidth="1"/>
    <col min="226" max="226" width="15.85546875" style="1" customWidth="1"/>
    <col min="227" max="227" width="17.7109375" style="1" customWidth="1"/>
    <col min="228" max="228" width="19" style="1" customWidth="1"/>
    <col min="229" max="229" width="13.5703125" style="1" customWidth="1"/>
    <col min="230" max="230" width="12" style="1" customWidth="1"/>
    <col min="231" max="479" width="9.140625" style="1"/>
    <col min="480" max="480" width="59.85546875" style="1" customWidth="1"/>
    <col min="481" max="481" width="12.140625" style="1" customWidth="1"/>
    <col min="482" max="482" width="15.85546875" style="1" customWidth="1"/>
    <col min="483" max="483" width="17.7109375" style="1" customWidth="1"/>
    <col min="484" max="484" width="19" style="1" customWidth="1"/>
    <col min="485" max="485" width="13.5703125" style="1" customWidth="1"/>
    <col min="486" max="486" width="12" style="1" customWidth="1"/>
    <col min="487" max="735" width="9.140625" style="1"/>
    <col min="736" max="736" width="59.85546875" style="1" customWidth="1"/>
    <col min="737" max="737" width="12.140625" style="1" customWidth="1"/>
    <col min="738" max="738" width="15.85546875" style="1" customWidth="1"/>
    <col min="739" max="739" width="17.7109375" style="1" customWidth="1"/>
    <col min="740" max="740" width="19" style="1" customWidth="1"/>
    <col min="741" max="741" width="13.5703125" style="1" customWidth="1"/>
    <col min="742" max="742" width="12" style="1" customWidth="1"/>
    <col min="743" max="991" width="9.140625" style="1"/>
    <col min="992" max="992" width="59.85546875" style="1" customWidth="1"/>
    <col min="993" max="993" width="12.140625" style="1" customWidth="1"/>
    <col min="994" max="994" width="15.85546875" style="1" customWidth="1"/>
    <col min="995" max="995" width="17.7109375" style="1" customWidth="1"/>
    <col min="996" max="996" width="19" style="1" customWidth="1"/>
    <col min="997" max="997" width="13.5703125" style="1" customWidth="1"/>
    <col min="998" max="998" width="12" style="1" customWidth="1"/>
    <col min="999" max="1247" width="9.140625" style="1"/>
    <col min="1248" max="1248" width="59.85546875" style="1" customWidth="1"/>
    <col min="1249" max="1249" width="12.140625" style="1" customWidth="1"/>
    <col min="1250" max="1250" width="15.85546875" style="1" customWidth="1"/>
    <col min="1251" max="1251" width="17.7109375" style="1" customWidth="1"/>
    <col min="1252" max="1252" width="19" style="1" customWidth="1"/>
    <col min="1253" max="1253" width="13.5703125" style="1" customWidth="1"/>
    <col min="1254" max="1254" width="12" style="1" customWidth="1"/>
    <col min="1255" max="1503" width="9.140625" style="1"/>
    <col min="1504" max="1504" width="59.85546875" style="1" customWidth="1"/>
    <col min="1505" max="1505" width="12.140625" style="1" customWidth="1"/>
    <col min="1506" max="1506" width="15.85546875" style="1" customWidth="1"/>
    <col min="1507" max="1507" width="17.7109375" style="1" customWidth="1"/>
    <col min="1508" max="1508" width="19" style="1" customWidth="1"/>
    <col min="1509" max="1509" width="13.5703125" style="1" customWidth="1"/>
    <col min="1510" max="1510" width="12" style="1" customWidth="1"/>
    <col min="1511" max="1759" width="9.140625" style="1"/>
    <col min="1760" max="1760" width="59.85546875" style="1" customWidth="1"/>
    <col min="1761" max="1761" width="12.140625" style="1" customWidth="1"/>
    <col min="1762" max="1762" width="15.85546875" style="1" customWidth="1"/>
    <col min="1763" max="1763" width="17.7109375" style="1" customWidth="1"/>
    <col min="1764" max="1764" width="19" style="1" customWidth="1"/>
    <col min="1765" max="1765" width="13.5703125" style="1" customWidth="1"/>
    <col min="1766" max="1766" width="12" style="1" customWidth="1"/>
    <col min="1767" max="2015" width="9.140625" style="1"/>
    <col min="2016" max="2016" width="59.85546875" style="1" customWidth="1"/>
    <col min="2017" max="2017" width="12.140625" style="1" customWidth="1"/>
    <col min="2018" max="2018" width="15.85546875" style="1" customWidth="1"/>
    <col min="2019" max="2019" width="17.7109375" style="1" customWidth="1"/>
    <col min="2020" max="2020" width="19" style="1" customWidth="1"/>
    <col min="2021" max="2021" width="13.5703125" style="1" customWidth="1"/>
    <col min="2022" max="2022" width="12" style="1" customWidth="1"/>
    <col min="2023" max="2271" width="9.140625" style="1"/>
    <col min="2272" max="2272" width="59.85546875" style="1" customWidth="1"/>
    <col min="2273" max="2273" width="12.140625" style="1" customWidth="1"/>
    <col min="2274" max="2274" width="15.85546875" style="1" customWidth="1"/>
    <col min="2275" max="2275" width="17.7109375" style="1" customWidth="1"/>
    <col min="2276" max="2276" width="19" style="1" customWidth="1"/>
    <col min="2277" max="2277" width="13.5703125" style="1" customWidth="1"/>
    <col min="2278" max="2278" width="12" style="1" customWidth="1"/>
    <col min="2279" max="2527" width="9.140625" style="1"/>
    <col min="2528" max="2528" width="59.85546875" style="1" customWidth="1"/>
    <col min="2529" max="2529" width="12.140625" style="1" customWidth="1"/>
    <col min="2530" max="2530" width="15.85546875" style="1" customWidth="1"/>
    <col min="2531" max="2531" width="17.7109375" style="1" customWidth="1"/>
    <col min="2532" max="2532" width="19" style="1" customWidth="1"/>
    <col min="2533" max="2533" width="13.5703125" style="1" customWidth="1"/>
    <col min="2534" max="2534" width="12" style="1" customWidth="1"/>
    <col min="2535" max="2783" width="9.140625" style="1"/>
    <col min="2784" max="2784" width="59.85546875" style="1" customWidth="1"/>
    <col min="2785" max="2785" width="12.140625" style="1" customWidth="1"/>
    <col min="2786" max="2786" width="15.85546875" style="1" customWidth="1"/>
    <col min="2787" max="2787" width="17.7109375" style="1" customWidth="1"/>
    <col min="2788" max="2788" width="19" style="1" customWidth="1"/>
    <col min="2789" max="2789" width="13.5703125" style="1" customWidth="1"/>
    <col min="2790" max="2790" width="12" style="1" customWidth="1"/>
    <col min="2791" max="3039" width="9.140625" style="1"/>
    <col min="3040" max="3040" width="59.85546875" style="1" customWidth="1"/>
    <col min="3041" max="3041" width="12.140625" style="1" customWidth="1"/>
    <col min="3042" max="3042" width="15.85546875" style="1" customWidth="1"/>
    <col min="3043" max="3043" width="17.7109375" style="1" customWidth="1"/>
    <col min="3044" max="3044" width="19" style="1" customWidth="1"/>
    <col min="3045" max="3045" width="13.5703125" style="1" customWidth="1"/>
    <col min="3046" max="3046" width="12" style="1" customWidth="1"/>
    <col min="3047" max="3295" width="9.140625" style="1"/>
    <col min="3296" max="3296" width="59.85546875" style="1" customWidth="1"/>
    <col min="3297" max="3297" width="12.140625" style="1" customWidth="1"/>
    <col min="3298" max="3298" width="15.85546875" style="1" customWidth="1"/>
    <col min="3299" max="3299" width="17.7109375" style="1" customWidth="1"/>
    <col min="3300" max="3300" width="19" style="1" customWidth="1"/>
    <col min="3301" max="3301" width="13.5703125" style="1" customWidth="1"/>
    <col min="3302" max="3302" width="12" style="1" customWidth="1"/>
    <col min="3303" max="3551" width="9.140625" style="1"/>
    <col min="3552" max="3552" width="59.85546875" style="1" customWidth="1"/>
    <col min="3553" max="3553" width="12.140625" style="1" customWidth="1"/>
    <col min="3554" max="3554" width="15.85546875" style="1" customWidth="1"/>
    <col min="3555" max="3555" width="17.7109375" style="1" customWidth="1"/>
    <col min="3556" max="3556" width="19" style="1" customWidth="1"/>
    <col min="3557" max="3557" width="13.5703125" style="1" customWidth="1"/>
    <col min="3558" max="3558" width="12" style="1" customWidth="1"/>
    <col min="3559" max="3807" width="9.140625" style="1"/>
    <col min="3808" max="3808" width="59.85546875" style="1" customWidth="1"/>
    <col min="3809" max="3809" width="12.140625" style="1" customWidth="1"/>
    <col min="3810" max="3810" width="15.85546875" style="1" customWidth="1"/>
    <col min="3811" max="3811" width="17.7109375" style="1" customWidth="1"/>
    <col min="3812" max="3812" width="19" style="1" customWidth="1"/>
    <col min="3813" max="3813" width="13.5703125" style="1" customWidth="1"/>
    <col min="3814" max="3814" width="12" style="1" customWidth="1"/>
    <col min="3815" max="4063" width="9.140625" style="1"/>
    <col min="4064" max="4064" width="59.85546875" style="1" customWidth="1"/>
    <col min="4065" max="4065" width="12.140625" style="1" customWidth="1"/>
    <col min="4066" max="4066" width="15.85546875" style="1" customWidth="1"/>
    <col min="4067" max="4067" width="17.7109375" style="1" customWidth="1"/>
    <col min="4068" max="4068" width="19" style="1" customWidth="1"/>
    <col min="4069" max="4069" width="13.5703125" style="1" customWidth="1"/>
    <col min="4070" max="4070" width="12" style="1" customWidth="1"/>
    <col min="4071" max="4319" width="9.140625" style="1"/>
    <col min="4320" max="4320" width="59.85546875" style="1" customWidth="1"/>
    <col min="4321" max="4321" width="12.140625" style="1" customWidth="1"/>
    <col min="4322" max="4322" width="15.85546875" style="1" customWidth="1"/>
    <col min="4323" max="4323" width="17.7109375" style="1" customWidth="1"/>
    <col min="4324" max="4324" width="19" style="1" customWidth="1"/>
    <col min="4325" max="4325" width="13.5703125" style="1" customWidth="1"/>
    <col min="4326" max="4326" width="12" style="1" customWidth="1"/>
    <col min="4327" max="4575" width="9.140625" style="1"/>
    <col min="4576" max="4576" width="59.85546875" style="1" customWidth="1"/>
    <col min="4577" max="4577" width="12.140625" style="1" customWidth="1"/>
    <col min="4578" max="4578" width="15.85546875" style="1" customWidth="1"/>
    <col min="4579" max="4579" width="17.7109375" style="1" customWidth="1"/>
    <col min="4580" max="4580" width="19" style="1" customWidth="1"/>
    <col min="4581" max="4581" width="13.5703125" style="1" customWidth="1"/>
    <col min="4582" max="4582" width="12" style="1" customWidth="1"/>
    <col min="4583" max="4831" width="9.140625" style="1"/>
    <col min="4832" max="4832" width="59.85546875" style="1" customWidth="1"/>
    <col min="4833" max="4833" width="12.140625" style="1" customWidth="1"/>
    <col min="4834" max="4834" width="15.85546875" style="1" customWidth="1"/>
    <col min="4835" max="4835" width="17.7109375" style="1" customWidth="1"/>
    <col min="4836" max="4836" width="19" style="1" customWidth="1"/>
    <col min="4837" max="4837" width="13.5703125" style="1" customWidth="1"/>
    <col min="4838" max="4838" width="12" style="1" customWidth="1"/>
    <col min="4839" max="5087" width="9.140625" style="1"/>
    <col min="5088" max="5088" width="59.85546875" style="1" customWidth="1"/>
    <col min="5089" max="5089" width="12.140625" style="1" customWidth="1"/>
    <col min="5090" max="5090" width="15.85546875" style="1" customWidth="1"/>
    <col min="5091" max="5091" width="17.7109375" style="1" customWidth="1"/>
    <col min="5092" max="5092" width="19" style="1" customWidth="1"/>
    <col min="5093" max="5093" width="13.5703125" style="1" customWidth="1"/>
    <col min="5094" max="5094" width="12" style="1" customWidth="1"/>
    <col min="5095" max="5343" width="9.140625" style="1"/>
    <col min="5344" max="5344" width="59.85546875" style="1" customWidth="1"/>
    <col min="5345" max="5345" width="12.140625" style="1" customWidth="1"/>
    <col min="5346" max="5346" width="15.85546875" style="1" customWidth="1"/>
    <col min="5347" max="5347" width="17.7109375" style="1" customWidth="1"/>
    <col min="5348" max="5348" width="19" style="1" customWidth="1"/>
    <col min="5349" max="5349" width="13.5703125" style="1" customWidth="1"/>
    <col min="5350" max="5350" width="12" style="1" customWidth="1"/>
    <col min="5351" max="5599" width="9.140625" style="1"/>
    <col min="5600" max="5600" width="59.85546875" style="1" customWidth="1"/>
    <col min="5601" max="5601" width="12.140625" style="1" customWidth="1"/>
    <col min="5602" max="5602" width="15.85546875" style="1" customWidth="1"/>
    <col min="5603" max="5603" width="17.7109375" style="1" customWidth="1"/>
    <col min="5604" max="5604" width="19" style="1" customWidth="1"/>
    <col min="5605" max="5605" width="13.5703125" style="1" customWidth="1"/>
    <col min="5606" max="5606" width="12" style="1" customWidth="1"/>
    <col min="5607" max="5855" width="9.140625" style="1"/>
    <col min="5856" max="5856" width="59.85546875" style="1" customWidth="1"/>
    <col min="5857" max="5857" width="12.140625" style="1" customWidth="1"/>
    <col min="5858" max="5858" width="15.85546875" style="1" customWidth="1"/>
    <col min="5859" max="5859" width="17.7109375" style="1" customWidth="1"/>
    <col min="5860" max="5860" width="19" style="1" customWidth="1"/>
    <col min="5861" max="5861" width="13.5703125" style="1" customWidth="1"/>
    <col min="5862" max="5862" width="12" style="1" customWidth="1"/>
    <col min="5863" max="6111" width="9.140625" style="1"/>
    <col min="6112" max="6112" width="59.85546875" style="1" customWidth="1"/>
    <col min="6113" max="6113" width="12.140625" style="1" customWidth="1"/>
    <col min="6114" max="6114" width="15.85546875" style="1" customWidth="1"/>
    <col min="6115" max="6115" width="17.7109375" style="1" customWidth="1"/>
    <col min="6116" max="6116" width="19" style="1" customWidth="1"/>
    <col min="6117" max="6117" width="13.5703125" style="1" customWidth="1"/>
    <col min="6118" max="6118" width="12" style="1" customWidth="1"/>
    <col min="6119" max="6367" width="9.140625" style="1"/>
    <col min="6368" max="6368" width="59.85546875" style="1" customWidth="1"/>
    <col min="6369" max="6369" width="12.140625" style="1" customWidth="1"/>
    <col min="6370" max="6370" width="15.85546875" style="1" customWidth="1"/>
    <col min="6371" max="6371" width="17.7109375" style="1" customWidth="1"/>
    <col min="6372" max="6372" width="19" style="1" customWidth="1"/>
    <col min="6373" max="6373" width="13.5703125" style="1" customWidth="1"/>
    <col min="6374" max="6374" width="12" style="1" customWidth="1"/>
    <col min="6375" max="6623" width="9.140625" style="1"/>
    <col min="6624" max="6624" width="59.85546875" style="1" customWidth="1"/>
    <col min="6625" max="6625" width="12.140625" style="1" customWidth="1"/>
    <col min="6626" max="6626" width="15.85546875" style="1" customWidth="1"/>
    <col min="6627" max="6627" width="17.7109375" style="1" customWidth="1"/>
    <col min="6628" max="6628" width="19" style="1" customWidth="1"/>
    <col min="6629" max="6629" width="13.5703125" style="1" customWidth="1"/>
    <col min="6630" max="6630" width="12" style="1" customWidth="1"/>
    <col min="6631" max="6879" width="9.140625" style="1"/>
    <col min="6880" max="6880" width="59.85546875" style="1" customWidth="1"/>
    <col min="6881" max="6881" width="12.140625" style="1" customWidth="1"/>
    <col min="6882" max="6882" width="15.85546875" style="1" customWidth="1"/>
    <col min="6883" max="6883" width="17.7109375" style="1" customWidth="1"/>
    <col min="6884" max="6884" width="19" style="1" customWidth="1"/>
    <col min="6885" max="6885" width="13.5703125" style="1" customWidth="1"/>
    <col min="6886" max="6886" width="12" style="1" customWidth="1"/>
    <col min="6887" max="7135" width="9.140625" style="1"/>
    <col min="7136" max="7136" width="59.85546875" style="1" customWidth="1"/>
    <col min="7137" max="7137" width="12.140625" style="1" customWidth="1"/>
    <col min="7138" max="7138" width="15.85546875" style="1" customWidth="1"/>
    <col min="7139" max="7139" width="17.7109375" style="1" customWidth="1"/>
    <col min="7140" max="7140" width="19" style="1" customWidth="1"/>
    <col min="7141" max="7141" width="13.5703125" style="1" customWidth="1"/>
    <col min="7142" max="7142" width="12" style="1" customWidth="1"/>
    <col min="7143" max="7391" width="9.140625" style="1"/>
    <col min="7392" max="7392" width="59.85546875" style="1" customWidth="1"/>
    <col min="7393" max="7393" width="12.140625" style="1" customWidth="1"/>
    <col min="7394" max="7394" width="15.85546875" style="1" customWidth="1"/>
    <col min="7395" max="7395" width="17.7109375" style="1" customWidth="1"/>
    <col min="7396" max="7396" width="19" style="1" customWidth="1"/>
    <col min="7397" max="7397" width="13.5703125" style="1" customWidth="1"/>
    <col min="7398" max="7398" width="12" style="1" customWidth="1"/>
    <col min="7399" max="7647" width="9.140625" style="1"/>
    <col min="7648" max="7648" width="59.85546875" style="1" customWidth="1"/>
    <col min="7649" max="7649" width="12.140625" style="1" customWidth="1"/>
    <col min="7650" max="7650" width="15.85546875" style="1" customWidth="1"/>
    <col min="7651" max="7651" width="17.7109375" style="1" customWidth="1"/>
    <col min="7652" max="7652" width="19" style="1" customWidth="1"/>
    <col min="7653" max="7653" width="13.5703125" style="1" customWidth="1"/>
    <col min="7654" max="7654" width="12" style="1" customWidth="1"/>
    <col min="7655" max="7903" width="9.140625" style="1"/>
    <col min="7904" max="7904" width="59.85546875" style="1" customWidth="1"/>
    <col min="7905" max="7905" width="12.140625" style="1" customWidth="1"/>
    <col min="7906" max="7906" width="15.85546875" style="1" customWidth="1"/>
    <col min="7907" max="7907" width="17.7109375" style="1" customWidth="1"/>
    <col min="7908" max="7908" width="19" style="1" customWidth="1"/>
    <col min="7909" max="7909" width="13.5703125" style="1" customWidth="1"/>
    <col min="7910" max="7910" width="12" style="1" customWidth="1"/>
    <col min="7911" max="8159" width="9.140625" style="1"/>
    <col min="8160" max="8160" width="59.85546875" style="1" customWidth="1"/>
    <col min="8161" max="8161" width="12.140625" style="1" customWidth="1"/>
    <col min="8162" max="8162" width="15.85546875" style="1" customWidth="1"/>
    <col min="8163" max="8163" width="17.7109375" style="1" customWidth="1"/>
    <col min="8164" max="8164" width="19" style="1" customWidth="1"/>
    <col min="8165" max="8165" width="13.5703125" style="1" customWidth="1"/>
    <col min="8166" max="8166" width="12" style="1" customWidth="1"/>
    <col min="8167" max="8415" width="9.140625" style="1"/>
    <col min="8416" max="8416" width="59.85546875" style="1" customWidth="1"/>
    <col min="8417" max="8417" width="12.140625" style="1" customWidth="1"/>
    <col min="8418" max="8418" width="15.85546875" style="1" customWidth="1"/>
    <col min="8419" max="8419" width="17.7109375" style="1" customWidth="1"/>
    <col min="8420" max="8420" width="19" style="1" customWidth="1"/>
    <col min="8421" max="8421" width="13.5703125" style="1" customWidth="1"/>
    <col min="8422" max="8422" width="12" style="1" customWidth="1"/>
    <col min="8423" max="8671" width="9.140625" style="1"/>
    <col min="8672" max="8672" width="59.85546875" style="1" customWidth="1"/>
    <col min="8673" max="8673" width="12.140625" style="1" customWidth="1"/>
    <col min="8674" max="8674" width="15.85546875" style="1" customWidth="1"/>
    <col min="8675" max="8675" width="17.7109375" style="1" customWidth="1"/>
    <col min="8676" max="8676" width="19" style="1" customWidth="1"/>
    <col min="8677" max="8677" width="13.5703125" style="1" customWidth="1"/>
    <col min="8678" max="8678" width="12" style="1" customWidth="1"/>
    <col min="8679" max="8927" width="9.140625" style="1"/>
    <col min="8928" max="8928" width="59.85546875" style="1" customWidth="1"/>
    <col min="8929" max="8929" width="12.140625" style="1" customWidth="1"/>
    <col min="8930" max="8930" width="15.85546875" style="1" customWidth="1"/>
    <col min="8931" max="8931" width="17.7109375" style="1" customWidth="1"/>
    <col min="8932" max="8932" width="19" style="1" customWidth="1"/>
    <col min="8933" max="8933" width="13.5703125" style="1" customWidth="1"/>
    <col min="8934" max="8934" width="12" style="1" customWidth="1"/>
    <col min="8935" max="9183" width="9.140625" style="1"/>
    <col min="9184" max="9184" width="59.85546875" style="1" customWidth="1"/>
    <col min="9185" max="9185" width="12.140625" style="1" customWidth="1"/>
    <col min="9186" max="9186" width="15.85546875" style="1" customWidth="1"/>
    <col min="9187" max="9187" width="17.7109375" style="1" customWidth="1"/>
    <col min="9188" max="9188" width="19" style="1" customWidth="1"/>
    <col min="9189" max="9189" width="13.5703125" style="1" customWidth="1"/>
    <col min="9190" max="9190" width="12" style="1" customWidth="1"/>
    <col min="9191" max="9439" width="9.140625" style="1"/>
    <col min="9440" max="9440" width="59.85546875" style="1" customWidth="1"/>
    <col min="9441" max="9441" width="12.140625" style="1" customWidth="1"/>
    <col min="9442" max="9442" width="15.85546875" style="1" customWidth="1"/>
    <col min="9443" max="9443" width="17.7109375" style="1" customWidth="1"/>
    <col min="9444" max="9444" width="19" style="1" customWidth="1"/>
    <col min="9445" max="9445" width="13.5703125" style="1" customWidth="1"/>
    <col min="9446" max="9446" width="12" style="1" customWidth="1"/>
    <col min="9447" max="9695" width="9.140625" style="1"/>
    <col min="9696" max="9696" width="59.85546875" style="1" customWidth="1"/>
    <col min="9697" max="9697" width="12.140625" style="1" customWidth="1"/>
    <col min="9698" max="9698" width="15.85546875" style="1" customWidth="1"/>
    <col min="9699" max="9699" width="17.7109375" style="1" customWidth="1"/>
    <col min="9700" max="9700" width="19" style="1" customWidth="1"/>
    <col min="9701" max="9701" width="13.5703125" style="1" customWidth="1"/>
    <col min="9702" max="9702" width="12" style="1" customWidth="1"/>
    <col min="9703" max="9951" width="9.140625" style="1"/>
    <col min="9952" max="9952" width="59.85546875" style="1" customWidth="1"/>
    <col min="9953" max="9953" width="12.140625" style="1" customWidth="1"/>
    <col min="9954" max="9954" width="15.85546875" style="1" customWidth="1"/>
    <col min="9955" max="9955" width="17.7109375" style="1" customWidth="1"/>
    <col min="9956" max="9956" width="19" style="1" customWidth="1"/>
    <col min="9957" max="9957" width="13.5703125" style="1" customWidth="1"/>
    <col min="9958" max="9958" width="12" style="1" customWidth="1"/>
    <col min="9959" max="10207" width="9.140625" style="1"/>
    <col min="10208" max="10208" width="59.85546875" style="1" customWidth="1"/>
    <col min="10209" max="10209" width="12.140625" style="1" customWidth="1"/>
    <col min="10210" max="10210" width="15.85546875" style="1" customWidth="1"/>
    <col min="10211" max="10211" width="17.7109375" style="1" customWidth="1"/>
    <col min="10212" max="10212" width="19" style="1" customWidth="1"/>
    <col min="10213" max="10213" width="13.5703125" style="1" customWidth="1"/>
    <col min="10214" max="10214" width="12" style="1" customWidth="1"/>
    <col min="10215" max="10463" width="9.140625" style="1"/>
    <col min="10464" max="10464" width="59.85546875" style="1" customWidth="1"/>
    <col min="10465" max="10465" width="12.140625" style="1" customWidth="1"/>
    <col min="10466" max="10466" width="15.85546875" style="1" customWidth="1"/>
    <col min="10467" max="10467" width="17.7109375" style="1" customWidth="1"/>
    <col min="10468" max="10468" width="19" style="1" customWidth="1"/>
    <col min="10469" max="10469" width="13.5703125" style="1" customWidth="1"/>
    <col min="10470" max="10470" width="12" style="1" customWidth="1"/>
    <col min="10471" max="10719" width="9.140625" style="1"/>
    <col min="10720" max="10720" width="59.85546875" style="1" customWidth="1"/>
    <col min="10721" max="10721" width="12.140625" style="1" customWidth="1"/>
    <col min="10722" max="10722" width="15.85546875" style="1" customWidth="1"/>
    <col min="10723" max="10723" width="17.7109375" style="1" customWidth="1"/>
    <col min="10724" max="10724" width="19" style="1" customWidth="1"/>
    <col min="10725" max="10725" width="13.5703125" style="1" customWidth="1"/>
    <col min="10726" max="10726" width="12" style="1" customWidth="1"/>
    <col min="10727" max="10975" width="9.140625" style="1"/>
    <col min="10976" max="10976" width="59.85546875" style="1" customWidth="1"/>
    <col min="10977" max="10977" width="12.140625" style="1" customWidth="1"/>
    <col min="10978" max="10978" width="15.85546875" style="1" customWidth="1"/>
    <col min="10979" max="10979" width="17.7109375" style="1" customWidth="1"/>
    <col min="10980" max="10980" width="19" style="1" customWidth="1"/>
    <col min="10981" max="10981" width="13.5703125" style="1" customWidth="1"/>
    <col min="10982" max="10982" width="12" style="1" customWidth="1"/>
    <col min="10983" max="11231" width="9.140625" style="1"/>
    <col min="11232" max="11232" width="59.85546875" style="1" customWidth="1"/>
    <col min="11233" max="11233" width="12.140625" style="1" customWidth="1"/>
    <col min="11234" max="11234" width="15.85546875" style="1" customWidth="1"/>
    <col min="11235" max="11235" width="17.7109375" style="1" customWidth="1"/>
    <col min="11236" max="11236" width="19" style="1" customWidth="1"/>
    <col min="11237" max="11237" width="13.5703125" style="1" customWidth="1"/>
    <col min="11238" max="11238" width="12" style="1" customWidth="1"/>
    <col min="11239" max="11487" width="9.140625" style="1"/>
    <col min="11488" max="11488" width="59.85546875" style="1" customWidth="1"/>
    <col min="11489" max="11489" width="12.140625" style="1" customWidth="1"/>
    <col min="11490" max="11490" width="15.85546875" style="1" customWidth="1"/>
    <col min="11491" max="11491" width="17.7109375" style="1" customWidth="1"/>
    <col min="11492" max="11492" width="19" style="1" customWidth="1"/>
    <col min="11493" max="11493" width="13.5703125" style="1" customWidth="1"/>
    <col min="11494" max="11494" width="12" style="1" customWidth="1"/>
    <col min="11495" max="11743" width="9.140625" style="1"/>
    <col min="11744" max="11744" width="59.85546875" style="1" customWidth="1"/>
    <col min="11745" max="11745" width="12.140625" style="1" customWidth="1"/>
    <col min="11746" max="11746" width="15.85546875" style="1" customWidth="1"/>
    <col min="11747" max="11747" width="17.7109375" style="1" customWidth="1"/>
    <col min="11748" max="11748" width="19" style="1" customWidth="1"/>
    <col min="11749" max="11749" width="13.5703125" style="1" customWidth="1"/>
    <col min="11750" max="11750" width="12" style="1" customWidth="1"/>
    <col min="11751" max="11999" width="9.140625" style="1"/>
    <col min="12000" max="12000" width="59.85546875" style="1" customWidth="1"/>
    <col min="12001" max="12001" width="12.140625" style="1" customWidth="1"/>
    <col min="12002" max="12002" width="15.85546875" style="1" customWidth="1"/>
    <col min="12003" max="12003" width="17.7109375" style="1" customWidth="1"/>
    <col min="12004" max="12004" width="19" style="1" customWidth="1"/>
    <col min="12005" max="12005" width="13.5703125" style="1" customWidth="1"/>
    <col min="12006" max="12006" width="12" style="1" customWidth="1"/>
    <col min="12007" max="12255" width="9.140625" style="1"/>
    <col min="12256" max="12256" width="59.85546875" style="1" customWidth="1"/>
    <col min="12257" max="12257" width="12.140625" style="1" customWidth="1"/>
    <col min="12258" max="12258" width="15.85546875" style="1" customWidth="1"/>
    <col min="12259" max="12259" width="17.7109375" style="1" customWidth="1"/>
    <col min="12260" max="12260" width="19" style="1" customWidth="1"/>
    <col min="12261" max="12261" width="13.5703125" style="1" customWidth="1"/>
    <col min="12262" max="12262" width="12" style="1" customWidth="1"/>
    <col min="12263" max="12511" width="9.140625" style="1"/>
    <col min="12512" max="12512" width="59.85546875" style="1" customWidth="1"/>
    <col min="12513" max="12513" width="12.140625" style="1" customWidth="1"/>
    <col min="12514" max="12514" width="15.85546875" style="1" customWidth="1"/>
    <col min="12515" max="12515" width="17.7109375" style="1" customWidth="1"/>
    <col min="12516" max="12516" width="19" style="1" customWidth="1"/>
    <col min="12517" max="12517" width="13.5703125" style="1" customWidth="1"/>
    <col min="12518" max="12518" width="12" style="1" customWidth="1"/>
    <col min="12519" max="12767" width="9.140625" style="1"/>
    <col min="12768" max="12768" width="59.85546875" style="1" customWidth="1"/>
    <col min="12769" max="12769" width="12.140625" style="1" customWidth="1"/>
    <col min="12770" max="12770" width="15.85546875" style="1" customWidth="1"/>
    <col min="12771" max="12771" width="17.7109375" style="1" customWidth="1"/>
    <col min="12772" max="12772" width="19" style="1" customWidth="1"/>
    <col min="12773" max="12773" width="13.5703125" style="1" customWidth="1"/>
    <col min="12774" max="12774" width="12" style="1" customWidth="1"/>
    <col min="12775" max="13023" width="9.140625" style="1"/>
    <col min="13024" max="13024" width="59.85546875" style="1" customWidth="1"/>
    <col min="13025" max="13025" width="12.140625" style="1" customWidth="1"/>
    <col min="13026" max="13026" width="15.85546875" style="1" customWidth="1"/>
    <col min="13027" max="13027" width="17.7109375" style="1" customWidth="1"/>
    <col min="13028" max="13028" width="19" style="1" customWidth="1"/>
    <col min="13029" max="13029" width="13.5703125" style="1" customWidth="1"/>
    <col min="13030" max="13030" width="12" style="1" customWidth="1"/>
    <col min="13031" max="13279" width="9.140625" style="1"/>
    <col min="13280" max="13280" width="59.85546875" style="1" customWidth="1"/>
    <col min="13281" max="13281" width="12.140625" style="1" customWidth="1"/>
    <col min="13282" max="13282" width="15.85546875" style="1" customWidth="1"/>
    <col min="13283" max="13283" width="17.7109375" style="1" customWidth="1"/>
    <col min="13284" max="13284" width="19" style="1" customWidth="1"/>
    <col min="13285" max="13285" width="13.5703125" style="1" customWidth="1"/>
    <col min="13286" max="13286" width="12" style="1" customWidth="1"/>
    <col min="13287" max="13535" width="9.140625" style="1"/>
    <col min="13536" max="13536" width="59.85546875" style="1" customWidth="1"/>
    <col min="13537" max="13537" width="12.140625" style="1" customWidth="1"/>
    <col min="13538" max="13538" width="15.85546875" style="1" customWidth="1"/>
    <col min="13539" max="13539" width="17.7109375" style="1" customWidth="1"/>
    <col min="13540" max="13540" width="19" style="1" customWidth="1"/>
    <col min="13541" max="13541" width="13.5703125" style="1" customWidth="1"/>
    <col min="13542" max="13542" width="12" style="1" customWidth="1"/>
    <col min="13543" max="13791" width="9.140625" style="1"/>
    <col min="13792" max="13792" width="59.85546875" style="1" customWidth="1"/>
    <col min="13793" max="13793" width="12.140625" style="1" customWidth="1"/>
    <col min="13794" max="13794" width="15.85546875" style="1" customWidth="1"/>
    <col min="13795" max="13795" width="17.7109375" style="1" customWidth="1"/>
    <col min="13796" max="13796" width="19" style="1" customWidth="1"/>
    <col min="13797" max="13797" width="13.5703125" style="1" customWidth="1"/>
    <col min="13798" max="13798" width="12" style="1" customWidth="1"/>
    <col min="13799" max="14047" width="9.140625" style="1"/>
    <col min="14048" max="14048" width="59.85546875" style="1" customWidth="1"/>
    <col min="14049" max="14049" width="12.140625" style="1" customWidth="1"/>
    <col min="14050" max="14050" width="15.85546875" style="1" customWidth="1"/>
    <col min="14051" max="14051" width="17.7109375" style="1" customWidth="1"/>
    <col min="14052" max="14052" width="19" style="1" customWidth="1"/>
    <col min="14053" max="14053" width="13.5703125" style="1" customWidth="1"/>
    <col min="14054" max="14054" width="12" style="1" customWidth="1"/>
    <col min="14055" max="14303" width="9.140625" style="1"/>
    <col min="14304" max="14304" width="59.85546875" style="1" customWidth="1"/>
    <col min="14305" max="14305" width="12.140625" style="1" customWidth="1"/>
    <col min="14306" max="14306" width="15.85546875" style="1" customWidth="1"/>
    <col min="14307" max="14307" width="17.7109375" style="1" customWidth="1"/>
    <col min="14308" max="14308" width="19" style="1" customWidth="1"/>
    <col min="14309" max="14309" width="13.5703125" style="1" customWidth="1"/>
    <col min="14310" max="14310" width="12" style="1" customWidth="1"/>
    <col min="14311" max="14559" width="9.140625" style="1"/>
    <col min="14560" max="14560" width="59.85546875" style="1" customWidth="1"/>
    <col min="14561" max="14561" width="12.140625" style="1" customWidth="1"/>
    <col min="14562" max="14562" width="15.85546875" style="1" customWidth="1"/>
    <col min="14563" max="14563" width="17.7109375" style="1" customWidth="1"/>
    <col min="14564" max="14564" width="19" style="1" customWidth="1"/>
    <col min="14565" max="14565" width="13.5703125" style="1" customWidth="1"/>
    <col min="14566" max="14566" width="12" style="1" customWidth="1"/>
    <col min="14567" max="14815" width="9.140625" style="1"/>
    <col min="14816" max="14816" width="59.85546875" style="1" customWidth="1"/>
    <col min="14817" max="14817" width="12.140625" style="1" customWidth="1"/>
    <col min="14818" max="14818" width="15.85546875" style="1" customWidth="1"/>
    <col min="14819" max="14819" width="17.7109375" style="1" customWidth="1"/>
    <col min="14820" max="14820" width="19" style="1" customWidth="1"/>
    <col min="14821" max="14821" width="13.5703125" style="1" customWidth="1"/>
    <col min="14822" max="14822" width="12" style="1" customWidth="1"/>
    <col min="14823" max="15071" width="9.140625" style="1"/>
    <col min="15072" max="15072" width="59.85546875" style="1" customWidth="1"/>
    <col min="15073" max="15073" width="12.140625" style="1" customWidth="1"/>
    <col min="15074" max="15074" width="15.85546875" style="1" customWidth="1"/>
    <col min="15075" max="15075" width="17.7109375" style="1" customWidth="1"/>
    <col min="15076" max="15076" width="19" style="1" customWidth="1"/>
    <col min="15077" max="15077" width="13.5703125" style="1" customWidth="1"/>
    <col min="15078" max="15078" width="12" style="1" customWidth="1"/>
    <col min="15079" max="15327" width="9.140625" style="1"/>
    <col min="15328" max="15328" width="59.85546875" style="1" customWidth="1"/>
    <col min="15329" max="15329" width="12.140625" style="1" customWidth="1"/>
    <col min="15330" max="15330" width="15.85546875" style="1" customWidth="1"/>
    <col min="15331" max="15331" width="17.7109375" style="1" customWidth="1"/>
    <col min="15332" max="15332" width="19" style="1" customWidth="1"/>
    <col min="15333" max="15333" width="13.5703125" style="1" customWidth="1"/>
    <col min="15334" max="15334" width="12" style="1" customWidth="1"/>
    <col min="15335" max="15583" width="9.140625" style="1"/>
    <col min="15584" max="15584" width="59.85546875" style="1" customWidth="1"/>
    <col min="15585" max="15585" width="12.140625" style="1" customWidth="1"/>
    <col min="15586" max="15586" width="15.85546875" style="1" customWidth="1"/>
    <col min="15587" max="15587" width="17.7109375" style="1" customWidth="1"/>
    <col min="15588" max="15588" width="19" style="1" customWidth="1"/>
    <col min="15589" max="15589" width="13.5703125" style="1" customWidth="1"/>
    <col min="15590" max="15590" width="12" style="1" customWidth="1"/>
    <col min="15591" max="15839" width="9.140625" style="1"/>
    <col min="15840" max="15840" width="59.85546875" style="1" customWidth="1"/>
    <col min="15841" max="15841" width="12.140625" style="1" customWidth="1"/>
    <col min="15842" max="15842" width="15.85546875" style="1" customWidth="1"/>
    <col min="15843" max="15843" width="17.7109375" style="1" customWidth="1"/>
    <col min="15844" max="15844" width="19" style="1" customWidth="1"/>
    <col min="15845" max="15845" width="13.5703125" style="1" customWidth="1"/>
    <col min="15846" max="15846" width="12" style="1" customWidth="1"/>
    <col min="15847" max="16095" width="9.140625" style="1"/>
    <col min="16096" max="16096" width="59.85546875" style="1" customWidth="1"/>
    <col min="16097" max="16097" width="12.140625" style="1" customWidth="1"/>
    <col min="16098" max="16098" width="15.85546875" style="1" customWidth="1"/>
    <col min="16099" max="16099" width="17.7109375" style="1" customWidth="1"/>
    <col min="16100" max="16100" width="19" style="1" customWidth="1"/>
    <col min="16101" max="16101" width="13.5703125" style="1" customWidth="1"/>
    <col min="16102" max="16102" width="12" style="1" customWidth="1"/>
    <col min="16103" max="16384" width="9.140625" style="1"/>
  </cols>
  <sheetData>
    <row r="1" spans="1:4" ht="43.5" customHeight="1" x14ac:dyDescent="0.2">
      <c r="C1" s="170" t="s">
        <v>274</v>
      </c>
      <c r="D1" s="171"/>
    </row>
    <row r="2" spans="1:4" s="2" customFormat="1" x14ac:dyDescent="0.2">
      <c r="A2" s="172" t="s">
        <v>19</v>
      </c>
      <c r="B2" s="172"/>
      <c r="C2" s="172"/>
      <c r="D2" s="172"/>
    </row>
    <row r="3" spans="1:4" s="2" customFormat="1" x14ac:dyDescent="0.2">
      <c r="A3" s="172" t="s">
        <v>16</v>
      </c>
      <c r="B3" s="172"/>
      <c r="C3" s="172"/>
      <c r="D3" s="172"/>
    </row>
    <row r="4" spans="1:4" s="2" customFormat="1" x14ac:dyDescent="0.2">
      <c r="A4" s="125" t="s">
        <v>379</v>
      </c>
      <c r="B4" s="124" t="s">
        <v>436</v>
      </c>
      <c r="C4" s="124"/>
      <c r="D4" s="124"/>
    </row>
    <row r="5" spans="1:4" s="3" customFormat="1" x14ac:dyDescent="0.2">
      <c r="D5" s="4" t="s">
        <v>20</v>
      </c>
    </row>
    <row r="6" spans="1:4" ht="51" customHeight="1" x14ac:dyDescent="0.2">
      <c r="A6" s="5" t="s">
        <v>21</v>
      </c>
      <c r="B6" s="5" t="s">
        <v>22</v>
      </c>
      <c r="C6" s="5" t="s">
        <v>23</v>
      </c>
      <c r="D6" s="5" t="s">
        <v>24</v>
      </c>
    </row>
    <row r="7" spans="1:4" x14ac:dyDescent="0.2">
      <c r="A7" s="6">
        <v>1</v>
      </c>
      <c r="B7" s="6">
        <v>2</v>
      </c>
      <c r="C7" s="6">
        <v>3</v>
      </c>
      <c r="D7" s="6">
        <v>4</v>
      </c>
    </row>
    <row r="8" spans="1:4" x14ac:dyDescent="0.2">
      <c r="A8" s="7" t="s">
        <v>97</v>
      </c>
      <c r="B8" s="8" t="s">
        <v>77</v>
      </c>
      <c r="C8" s="9" t="s">
        <v>77</v>
      </c>
      <c r="D8" s="10" t="s">
        <v>77</v>
      </c>
    </row>
    <row r="9" spans="1:4" ht="12" customHeight="1" x14ac:dyDescent="0.2">
      <c r="A9" s="11" t="s">
        <v>25</v>
      </c>
      <c r="B9" s="8" t="s">
        <v>98</v>
      </c>
      <c r="C9" s="144">
        <v>81079</v>
      </c>
      <c r="D9" s="144">
        <v>96731</v>
      </c>
    </row>
    <row r="10" spans="1:4" x14ac:dyDescent="0.2">
      <c r="A10" s="11" t="s">
        <v>59</v>
      </c>
      <c r="B10" s="8" t="s">
        <v>77</v>
      </c>
      <c r="C10" s="145"/>
      <c r="D10" s="145"/>
    </row>
    <row r="11" spans="1:4" ht="12" customHeight="1" x14ac:dyDescent="0.2">
      <c r="A11" s="11" t="s">
        <v>99</v>
      </c>
      <c r="B11" s="8" t="s">
        <v>1</v>
      </c>
      <c r="C11" s="144">
        <v>73008</v>
      </c>
      <c r="D11" s="144">
        <v>73000</v>
      </c>
    </row>
    <row r="12" spans="1:4" ht="28.5" customHeight="1" x14ac:dyDescent="0.2">
      <c r="A12" s="11" t="s">
        <v>100</v>
      </c>
      <c r="B12" s="8" t="s">
        <v>2</v>
      </c>
      <c r="C12" s="144">
        <v>8071</v>
      </c>
      <c r="D12" s="144">
        <v>23731</v>
      </c>
    </row>
    <row r="13" spans="1:4" ht="12" customHeight="1" x14ac:dyDescent="0.2">
      <c r="A13" s="11" t="s">
        <v>26</v>
      </c>
      <c r="B13" s="8" t="s">
        <v>101</v>
      </c>
      <c r="C13" s="144">
        <v>0</v>
      </c>
      <c r="D13" s="144">
        <v>0</v>
      </c>
    </row>
    <row r="14" spans="1:4" ht="12" customHeight="1" x14ac:dyDescent="0.2">
      <c r="A14" s="11" t="s">
        <v>32</v>
      </c>
      <c r="B14" s="8" t="s">
        <v>102</v>
      </c>
      <c r="C14" s="144">
        <v>0</v>
      </c>
      <c r="D14" s="144">
        <v>0</v>
      </c>
    </row>
    <row r="15" spans="1:4" ht="12" customHeight="1" x14ac:dyDescent="0.2">
      <c r="A15" s="11" t="s">
        <v>59</v>
      </c>
      <c r="B15" s="8" t="s">
        <v>77</v>
      </c>
      <c r="C15" s="145"/>
      <c r="D15" s="145"/>
    </row>
    <row r="16" spans="1:4" ht="15" customHeight="1" x14ac:dyDescent="0.2">
      <c r="A16" s="11" t="s">
        <v>103</v>
      </c>
      <c r="B16" s="8" t="s">
        <v>7</v>
      </c>
      <c r="C16" s="144">
        <v>0</v>
      </c>
      <c r="D16" s="144">
        <v>0</v>
      </c>
    </row>
    <row r="17" spans="1:4" ht="12" customHeight="1" x14ac:dyDescent="0.2">
      <c r="A17" s="11" t="s">
        <v>31</v>
      </c>
      <c r="B17" s="8" t="s">
        <v>27</v>
      </c>
      <c r="C17" s="144">
        <v>0</v>
      </c>
      <c r="D17" s="144">
        <v>102008</v>
      </c>
    </row>
    <row r="18" spans="1:4" ht="12" customHeight="1" x14ac:dyDescent="0.2">
      <c r="A18" s="11" t="s">
        <v>59</v>
      </c>
      <c r="B18" s="8" t="s">
        <v>77</v>
      </c>
      <c r="C18" s="145"/>
      <c r="D18" s="145"/>
    </row>
    <row r="19" spans="1:4" ht="12" customHeight="1" x14ac:dyDescent="0.2">
      <c r="A19" s="11" t="s">
        <v>103</v>
      </c>
      <c r="B19" s="8" t="s">
        <v>9</v>
      </c>
      <c r="C19" s="146">
        <v>0</v>
      </c>
      <c r="D19" s="146">
        <v>0</v>
      </c>
    </row>
    <row r="20" spans="1:4" ht="31.5" customHeight="1" x14ac:dyDescent="0.2">
      <c r="A20" s="11" t="s">
        <v>15</v>
      </c>
      <c r="B20" s="8" t="s">
        <v>104</v>
      </c>
      <c r="C20" s="144">
        <v>209824</v>
      </c>
      <c r="D20" s="144">
        <v>210129</v>
      </c>
    </row>
    <row r="21" spans="1:4" ht="12" customHeight="1" x14ac:dyDescent="0.2">
      <c r="A21" s="11" t="s">
        <v>59</v>
      </c>
      <c r="B21" s="8"/>
      <c r="C21" s="144"/>
      <c r="D21" s="144"/>
    </row>
    <row r="22" spans="1:4" ht="12" customHeight="1" x14ac:dyDescent="0.2">
      <c r="A22" s="11" t="s">
        <v>103</v>
      </c>
      <c r="B22" s="8" t="s">
        <v>11</v>
      </c>
      <c r="C22" s="144">
        <v>855</v>
      </c>
      <c r="D22" s="144">
        <v>1188</v>
      </c>
    </row>
    <row r="23" spans="1:4" ht="15" customHeight="1" x14ac:dyDescent="0.2">
      <c r="A23" s="11" t="s">
        <v>281</v>
      </c>
      <c r="B23" s="8" t="s">
        <v>105</v>
      </c>
      <c r="C23" s="144">
        <v>0</v>
      </c>
      <c r="D23" s="144">
        <v>67258</v>
      </c>
    </row>
    <row r="24" spans="1:4" ht="12" customHeight="1" x14ac:dyDescent="0.2">
      <c r="A24" s="11" t="s">
        <v>59</v>
      </c>
      <c r="B24" s="8" t="s">
        <v>77</v>
      </c>
      <c r="C24" s="145"/>
      <c r="D24" s="145"/>
    </row>
    <row r="25" spans="1:4" ht="12" customHeight="1" x14ac:dyDescent="0.2">
      <c r="A25" s="11" t="s">
        <v>106</v>
      </c>
      <c r="B25" s="8" t="s">
        <v>13</v>
      </c>
      <c r="C25" s="144">
        <v>0</v>
      </c>
      <c r="D25" s="144">
        <v>504</v>
      </c>
    </row>
    <row r="26" spans="1:4" ht="26.25" customHeight="1" x14ac:dyDescent="0.2">
      <c r="A26" s="11" t="s">
        <v>282</v>
      </c>
      <c r="B26" s="8" t="s">
        <v>107</v>
      </c>
      <c r="C26" s="144">
        <v>0</v>
      </c>
      <c r="D26" s="144">
        <v>0</v>
      </c>
    </row>
    <row r="27" spans="1:4" ht="12" customHeight="1" x14ac:dyDescent="0.2">
      <c r="A27" s="11" t="s">
        <v>59</v>
      </c>
      <c r="B27" s="8" t="s">
        <v>77</v>
      </c>
      <c r="C27" s="145"/>
      <c r="D27" s="145"/>
    </row>
    <row r="28" spans="1:4" ht="12" customHeight="1" x14ac:dyDescent="0.2">
      <c r="A28" s="11" t="s">
        <v>106</v>
      </c>
      <c r="B28" s="8" t="s">
        <v>29</v>
      </c>
      <c r="C28" s="144">
        <v>0</v>
      </c>
      <c r="D28" s="144">
        <v>0</v>
      </c>
    </row>
    <row r="29" spans="1:4" ht="12" customHeight="1" x14ac:dyDescent="0.2">
      <c r="A29" s="11" t="s">
        <v>33</v>
      </c>
      <c r="B29" s="8" t="s">
        <v>108</v>
      </c>
      <c r="C29" s="144">
        <v>0</v>
      </c>
      <c r="D29" s="144">
        <v>0</v>
      </c>
    </row>
    <row r="30" spans="1:4" ht="12" customHeight="1" x14ac:dyDescent="0.2">
      <c r="A30" s="11" t="s">
        <v>34</v>
      </c>
      <c r="B30" s="8" t="s">
        <v>109</v>
      </c>
      <c r="C30" s="144">
        <v>0</v>
      </c>
      <c r="D30" s="144">
        <v>0</v>
      </c>
    </row>
    <row r="31" spans="1:4" ht="12" customHeight="1" x14ac:dyDescent="0.2">
      <c r="A31" s="11" t="s">
        <v>35</v>
      </c>
      <c r="B31" s="8" t="s">
        <v>110</v>
      </c>
      <c r="C31" s="144">
        <v>128</v>
      </c>
      <c r="D31" s="144">
        <v>82</v>
      </c>
    </row>
    <row r="32" spans="1:4" ht="12" customHeight="1" x14ac:dyDescent="0.2">
      <c r="A32" s="11" t="s">
        <v>36</v>
      </c>
      <c r="B32" s="8" t="s">
        <v>111</v>
      </c>
      <c r="C32" s="144">
        <v>0</v>
      </c>
      <c r="D32" s="144">
        <v>0</v>
      </c>
    </row>
    <row r="33" spans="1:4" ht="12" customHeight="1" x14ac:dyDescent="0.2">
      <c r="A33" s="11" t="s">
        <v>38</v>
      </c>
      <c r="B33" s="8" t="s">
        <v>112</v>
      </c>
      <c r="C33" s="144">
        <v>7771</v>
      </c>
      <c r="D33" s="144">
        <v>10488</v>
      </c>
    </row>
    <row r="34" spans="1:4" ht="12" customHeight="1" x14ac:dyDescent="0.2">
      <c r="A34" s="11" t="s">
        <v>37</v>
      </c>
      <c r="B34" s="8" t="s">
        <v>74</v>
      </c>
      <c r="C34" s="144">
        <v>2513</v>
      </c>
      <c r="D34" s="144">
        <v>3383</v>
      </c>
    </row>
    <row r="35" spans="1:4" ht="12" customHeight="1" x14ac:dyDescent="0.2">
      <c r="A35" s="11" t="s">
        <v>387</v>
      </c>
      <c r="B35" s="8" t="s">
        <v>76</v>
      </c>
      <c r="C35" s="144">
        <v>0</v>
      </c>
      <c r="D35" s="144">
        <v>0</v>
      </c>
    </row>
    <row r="36" spans="1:4" ht="12" customHeight="1" x14ac:dyDescent="0.2">
      <c r="A36" s="11" t="s">
        <v>28</v>
      </c>
      <c r="B36" s="8" t="s">
        <v>85</v>
      </c>
      <c r="C36" s="144">
        <v>3900</v>
      </c>
      <c r="D36" s="144">
        <v>1000</v>
      </c>
    </row>
    <row r="37" spans="1:4" ht="12" customHeight="1" x14ac:dyDescent="0.2">
      <c r="A37" s="11" t="s">
        <v>113</v>
      </c>
      <c r="B37" s="8" t="s">
        <v>87</v>
      </c>
      <c r="C37" s="146">
        <v>125346</v>
      </c>
      <c r="D37" s="146">
        <v>31855</v>
      </c>
    </row>
    <row r="38" spans="1:4" ht="12" customHeight="1" x14ac:dyDescent="0.2">
      <c r="A38" s="11" t="s">
        <v>59</v>
      </c>
      <c r="B38" s="8" t="s">
        <v>77</v>
      </c>
      <c r="C38" s="145"/>
      <c r="D38" s="145"/>
    </row>
    <row r="39" spans="1:4" ht="12" customHeight="1" x14ac:dyDescent="0.2">
      <c r="A39" s="11" t="s">
        <v>114</v>
      </c>
      <c r="B39" s="8" t="s">
        <v>132</v>
      </c>
      <c r="C39" s="147">
        <v>120485</v>
      </c>
      <c r="D39" s="147">
        <v>23985</v>
      </c>
    </row>
    <row r="40" spans="1:4" ht="12" customHeight="1" x14ac:dyDescent="0.2">
      <c r="A40" s="11" t="s">
        <v>116</v>
      </c>
      <c r="B40" s="14" t="s">
        <v>388</v>
      </c>
      <c r="C40" s="144"/>
      <c r="D40" s="144"/>
    </row>
    <row r="41" spans="1:4" ht="12" customHeight="1" x14ac:dyDescent="0.2">
      <c r="A41" s="11" t="s">
        <v>117</v>
      </c>
      <c r="B41" s="14" t="s">
        <v>389</v>
      </c>
      <c r="C41" s="144">
        <v>120485</v>
      </c>
      <c r="D41" s="144">
        <v>23985</v>
      </c>
    </row>
    <row r="42" spans="1:4" ht="12" customHeight="1" x14ac:dyDescent="0.2">
      <c r="A42" s="11" t="s">
        <v>118</v>
      </c>
      <c r="B42" s="15" t="s">
        <v>134</v>
      </c>
      <c r="C42" s="144">
        <v>1520</v>
      </c>
      <c r="D42" s="144">
        <v>1600</v>
      </c>
    </row>
    <row r="43" spans="1:4" ht="12" customHeight="1" x14ac:dyDescent="0.2">
      <c r="A43" s="11" t="s">
        <v>120</v>
      </c>
      <c r="B43" s="15" t="s">
        <v>136</v>
      </c>
      <c r="C43" s="144"/>
      <c r="D43" s="144"/>
    </row>
    <row r="44" spans="1:4" ht="12" customHeight="1" x14ac:dyDescent="0.2">
      <c r="A44" s="11" t="s">
        <v>122</v>
      </c>
      <c r="B44" s="15" t="s">
        <v>138</v>
      </c>
      <c r="C44" s="144">
        <v>670</v>
      </c>
      <c r="D44" s="144">
        <v>440</v>
      </c>
    </row>
    <row r="45" spans="1:4" ht="12" customHeight="1" x14ac:dyDescent="0.2">
      <c r="A45" s="11" t="s">
        <v>124</v>
      </c>
      <c r="B45" s="15" t="s">
        <v>245</v>
      </c>
      <c r="C45" s="144">
        <v>2460</v>
      </c>
      <c r="D45" s="144">
        <v>5724</v>
      </c>
    </row>
    <row r="46" spans="1:4" ht="12" customHeight="1" x14ac:dyDescent="0.2">
      <c r="A46" s="11" t="s">
        <v>126</v>
      </c>
      <c r="B46" s="15" t="s">
        <v>390</v>
      </c>
      <c r="C46" s="144">
        <v>211</v>
      </c>
      <c r="D46" s="144">
        <v>106</v>
      </c>
    </row>
    <row r="47" spans="1:4" ht="12" customHeight="1" x14ac:dyDescent="0.2">
      <c r="A47" s="11" t="s">
        <v>128</v>
      </c>
      <c r="B47" s="15" t="s">
        <v>391</v>
      </c>
      <c r="C47" s="144">
        <v>0</v>
      </c>
      <c r="D47" s="144">
        <v>0</v>
      </c>
    </row>
    <row r="48" spans="1:4" ht="12" customHeight="1" x14ac:dyDescent="0.2">
      <c r="A48" s="11" t="s">
        <v>30</v>
      </c>
      <c r="B48" s="15" t="s">
        <v>392</v>
      </c>
      <c r="C48" s="144">
        <v>0</v>
      </c>
      <c r="D48" s="144">
        <v>0</v>
      </c>
    </row>
    <row r="49" spans="1:4" ht="12" customHeight="1" x14ac:dyDescent="0.2">
      <c r="A49" s="11" t="s">
        <v>129</v>
      </c>
      <c r="B49" s="15" t="s">
        <v>393</v>
      </c>
      <c r="C49" s="144">
        <v>0</v>
      </c>
      <c r="D49" s="144">
        <v>0</v>
      </c>
    </row>
    <row r="50" spans="1:4" ht="12" customHeight="1" x14ac:dyDescent="0.2">
      <c r="A50" s="11" t="s">
        <v>130</v>
      </c>
      <c r="B50" s="15" t="s">
        <v>88</v>
      </c>
      <c r="C50" s="144">
        <v>0</v>
      </c>
      <c r="D50" s="144">
        <v>0</v>
      </c>
    </row>
    <row r="51" spans="1:4" x14ac:dyDescent="0.2">
      <c r="A51" s="11" t="s">
        <v>59</v>
      </c>
      <c r="B51" s="15" t="s">
        <v>77</v>
      </c>
      <c r="C51" s="145"/>
      <c r="D51" s="145"/>
    </row>
    <row r="52" spans="1:4" ht="12" customHeight="1" x14ac:dyDescent="0.2">
      <c r="A52" s="11" t="s">
        <v>131</v>
      </c>
      <c r="B52" s="15" t="s">
        <v>394</v>
      </c>
      <c r="C52" s="144">
        <v>0</v>
      </c>
      <c r="D52" s="144">
        <v>0</v>
      </c>
    </row>
    <row r="53" spans="1:4" ht="12" customHeight="1" x14ac:dyDescent="0.2">
      <c r="A53" s="11" t="s">
        <v>133</v>
      </c>
      <c r="B53" s="15" t="s">
        <v>395</v>
      </c>
      <c r="C53" s="144">
        <v>0</v>
      </c>
      <c r="D53" s="144">
        <v>0</v>
      </c>
    </row>
    <row r="54" spans="1:4" ht="12" customHeight="1" x14ac:dyDescent="0.2">
      <c r="A54" s="11" t="s">
        <v>135</v>
      </c>
      <c r="B54" s="15" t="s">
        <v>396</v>
      </c>
      <c r="C54" s="144">
        <v>0</v>
      </c>
      <c r="D54" s="144">
        <v>0</v>
      </c>
    </row>
    <row r="55" spans="1:4" ht="12" customHeight="1" x14ac:dyDescent="0.2">
      <c r="A55" s="11" t="s">
        <v>137</v>
      </c>
      <c r="B55" s="15" t="s">
        <v>397</v>
      </c>
      <c r="C55" s="144">
        <v>0</v>
      </c>
      <c r="D55" s="144">
        <v>0</v>
      </c>
    </row>
    <row r="56" spans="1:4" ht="12" customHeight="1" x14ac:dyDescent="0.2">
      <c r="A56" s="11" t="s">
        <v>276</v>
      </c>
      <c r="B56" s="15" t="s">
        <v>89</v>
      </c>
      <c r="C56" s="144">
        <v>71222</v>
      </c>
      <c r="D56" s="144">
        <v>8</v>
      </c>
    </row>
    <row r="57" spans="1:4" ht="12" customHeight="1" x14ac:dyDescent="0.2">
      <c r="A57" s="11" t="s">
        <v>39</v>
      </c>
      <c r="B57" s="15" t="s">
        <v>90</v>
      </c>
      <c r="C57" s="144">
        <v>5439</v>
      </c>
      <c r="D57" s="144">
        <v>5439</v>
      </c>
    </row>
    <row r="58" spans="1:4" ht="12" customHeight="1" x14ac:dyDescent="0.2">
      <c r="A58" s="11" t="s">
        <v>139</v>
      </c>
      <c r="B58" s="15" t="s">
        <v>140</v>
      </c>
      <c r="C58" s="144">
        <v>12481</v>
      </c>
      <c r="D58" s="144">
        <v>15495</v>
      </c>
    </row>
    <row r="59" spans="1:4" ht="12" customHeight="1" x14ac:dyDescent="0.2">
      <c r="A59" s="11" t="s">
        <v>40</v>
      </c>
      <c r="B59" s="15" t="s">
        <v>142</v>
      </c>
      <c r="C59" s="144">
        <v>160842</v>
      </c>
      <c r="D59" s="144">
        <v>184079</v>
      </c>
    </row>
    <row r="60" spans="1:4" ht="12" customHeight="1" x14ac:dyDescent="0.2">
      <c r="A60" s="16" t="s">
        <v>141</v>
      </c>
      <c r="B60" s="17" t="s">
        <v>143</v>
      </c>
      <c r="C60" s="18">
        <v>680545</v>
      </c>
      <c r="D60" s="18">
        <v>727955</v>
      </c>
    </row>
    <row r="61" spans="1:4" x14ac:dyDescent="0.2">
      <c r="A61" s="7" t="s">
        <v>41</v>
      </c>
      <c r="B61" s="15" t="s">
        <v>77</v>
      </c>
      <c r="C61" s="13"/>
      <c r="D61" s="13"/>
    </row>
    <row r="62" spans="1:4" x14ac:dyDescent="0.2">
      <c r="A62" s="11" t="s">
        <v>43</v>
      </c>
      <c r="B62" s="15">
        <v>23</v>
      </c>
      <c r="C62" s="12">
        <v>12731</v>
      </c>
      <c r="D62" s="12">
        <v>0</v>
      </c>
    </row>
    <row r="63" spans="1:4" ht="12" customHeight="1" x14ac:dyDescent="0.2">
      <c r="A63" s="11" t="s">
        <v>42</v>
      </c>
      <c r="B63" s="15">
        <v>24</v>
      </c>
      <c r="C63" s="12">
        <v>0</v>
      </c>
      <c r="D63" s="12">
        <v>0</v>
      </c>
    </row>
    <row r="64" spans="1:4" ht="12" customHeight="1" x14ac:dyDescent="0.2">
      <c r="A64" s="11" t="s">
        <v>145</v>
      </c>
      <c r="B64" s="15">
        <v>25</v>
      </c>
      <c r="C64" s="12">
        <v>0</v>
      </c>
      <c r="D64" s="12">
        <v>0</v>
      </c>
    </row>
    <row r="65" spans="1:4" ht="12" customHeight="1" x14ac:dyDescent="0.2">
      <c r="A65" s="11" t="s">
        <v>46</v>
      </c>
      <c r="B65" s="15">
        <v>26</v>
      </c>
      <c r="C65" s="144">
        <v>0</v>
      </c>
      <c r="D65" s="144">
        <v>0</v>
      </c>
    </row>
    <row r="66" spans="1:4" ht="12" customHeight="1" x14ac:dyDescent="0.2">
      <c r="A66" s="11" t="s">
        <v>45</v>
      </c>
      <c r="B66" s="15">
        <v>27</v>
      </c>
      <c r="C66" s="144">
        <v>0</v>
      </c>
      <c r="D66" s="144">
        <v>12095</v>
      </c>
    </row>
    <row r="67" spans="1:4" ht="12" customHeight="1" x14ac:dyDescent="0.2">
      <c r="A67" s="11" t="s">
        <v>149</v>
      </c>
      <c r="B67" s="15">
        <v>28</v>
      </c>
      <c r="C67" s="144"/>
      <c r="D67" s="144">
        <v>0</v>
      </c>
    </row>
    <row r="68" spans="1:4" ht="12" customHeight="1" x14ac:dyDescent="0.2">
      <c r="A68" s="11" t="s">
        <v>44</v>
      </c>
      <c r="B68" s="15">
        <v>29</v>
      </c>
      <c r="C68" s="144">
        <v>1052</v>
      </c>
      <c r="D68" s="144">
        <v>495</v>
      </c>
    </row>
    <row r="69" spans="1:4" ht="12" customHeight="1" x14ac:dyDescent="0.2">
      <c r="A69" s="11" t="s">
        <v>152</v>
      </c>
      <c r="B69" s="15">
        <v>30</v>
      </c>
      <c r="C69" s="167">
        <v>556</v>
      </c>
      <c r="D69" s="167">
        <v>531</v>
      </c>
    </row>
    <row r="70" spans="1:4" ht="12" customHeight="1" x14ac:dyDescent="0.2">
      <c r="A70" s="11" t="s">
        <v>59</v>
      </c>
      <c r="B70" s="15" t="s">
        <v>77</v>
      </c>
      <c r="C70" s="145"/>
      <c r="D70" s="145"/>
    </row>
    <row r="71" spans="1:4" ht="12" customHeight="1" x14ac:dyDescent="0.2">
      <c r="A71" s="11" t="s">
        <v>154</v>
      </c>
      <c r="B71" s="20" t="s">
        <v>167</v>
      </c>
      <c r="C71" s="12">
        <v>0</v>
      </c>
      <c r="D71" s="12">
        <v>0</v>
      </c>
    </row>
    <row r="72" spans="1:4" ht="12" customHeight="1" x14ac:dyDescent="0.2">
      <c r="A72" s="21" t="s">
        <v>155</v>
      </c>
      <c r="B72" s="20" t="s">
        <v>169</v>
      </c>
      <c r="C72" s="22">
        <v>0</v>
      </c>
      <c r="D72" s="22">
        <v>0</v>
      </c>
    </row>
    <row r="73" spans="1:4" ht="12" customHeight="1" x14ac:dyDescent="0.2">
      <c r="A73" s="21" t="s">
        <v>156</v>
      </c>
      <c r="B73" s="20" t="s">
        <v>171</v>
      </c>
      <c r="C73" s="22">
        <v>0</v>
      </c>
      <c r="D73" s="22">
        <v>0</v>
      </c>
    </row>
    <row r="74" spans="1:4" ht="12" customHeight="1" x14ac:dyDescent="0.2">
      <c r="A74" s="21" t="s">
        <v>157</v>
      </c>
      <c r="B74" s="20" t="s">
        <v>173</v>
      </c>
      <c r="C74" s="22">
        <v>0</v>
      </c>
      <c r="D74" s="22">
        <v>0</v>
      </c>
    </row>
    <row r="75" spans="1:4" ht="12" customHeight="1" x14ac:dyDescent="0.2">
      <c r="A75" s="21" t="s">
        <v>158</v>
      </c>
      <c r="B75" s="20" t="s">
        <v>420</v>
      </c>
      <c r="C75" s="22">
        <v>0</v>
      </c>
      <c r="D75" s="22">
        <v>0</v>
      </c>
    </row>
    <row r="76" spans="1:4" ht="11.25" customHeight="1" x14ac:dyDescent="0.2">
      <c r="A76" s="21" t="s">
        <v>159</v>
      </c>
      <c r="B76" s="20" t="s">
        <v>398</v>
      </c>
      <c r="C76" s="22">
        <v>0</v>
      </c>
      <c r="D76" s="22">
        <v>0</v>
      </c>
    </row>
    <row r="77" spans="1:4" ht="12" customHeight="1" x14ac:dyDescent="0.2">
      <c r="A77" s="21" t="s">
        <v>160</v>
      </c>
      <c r="B77" s="20" t="s">
        <v>399</v>
      </c>
      <c r="C77" s="22">
        <v>53</v>
      </c>
      <c r="D77" s="22">
        <v>68</v>
      </c>
    </row>
    <row r="78" spans="1:4" ht="11.25" customHeight="1" x14ac:dyDescent="0.2">
      <c r="A78" s="21" t="s">
        <v>161</v>
      </c>
      <c r="B78" s="20" t="s">
        <v>400</v>
      </c>
      <c r="C78" s="22">
        <v>126</v>
      </c>
      <c r="D78" s="22">
        <v>81</v>
      </c>
    </row>
    <row r="79" spans="1:4" ht="11.25" customHeight="1" x14ac:dyDescent="0.2">
      <c r="A79" s="21" t="s">
        <v>162</v>
      </c>
      <c r="B79" s="20" t="s">
        <v>401</v>
      </c>
      <c r="C79" s="22">
        <v>0</v>
      </c>
      <c r="D79" s="22">
        <v>0</v>
      </c>
    </row>
    <row r="80" spans="1:4" ht="11.25" customHeight="1" x14ac:dyDescent="0.2">
      <c r="A80" s="21" t="s">
        <v>163</v>
      </c>
      <c r="B80" s="20" t="s">
        <v>402</v>
      </c>
      <c r="C80" s="22">
        <v>377</v>
      </c>
      <c r="D80" s="22">
        <v>382</v>
      </c>
    </row>
    <row r="81" spans="1:4" ht="11.25" customHeight="1" x14ac:dyDescent="0.2">
      <c r="A81" s="21" t="s">
        <v>164</v>
      </c>
      <c r="B81" s="20" t="s">
        <v>403</v>
      </c>
      <c r="C81" s="22">
        <v>0</v>
      </c>
      <c r="D81" s="22">
        <v>0</v>
      </c>
    </row>
    <row r="82" spans="1:4" ht="11.25" customHeight="1" x14ac:dyDescent="0.2">
      <c r="A82" s="21" t="s">
        <v>130</v>
      </c>
      <c r="B82" s="15">
        <v>31</v>
      </c>
      <c r="C82" s="22">
        <v>0</v>
      </c>
      <c r="D82" s="22">
        <v>0</v>
      </c>
    </row>
    <row r="83" spans="1:4" ht="11.25" customHeight="1" x14ac:dyDescent="0.2">
      <c r="A83" s="21" t="s">
        <v>59</v>
      </c>
      <c r="B83" s="15" t="s">
        <v>77</v>
      </c>
      <c r="C83" s="23"/>
      <c r="D83" s="23"/>
    </row>
    <row r="84" spans="1:4" ht="12" customHeight="1" x14ac:dyDescent="0.2">
      <c r="A84" s="21" t="s">
        <v>166</v>
      </c>
      <c r="B84" s="15" t="s">
        <v>404</v>
      </c>
      <c r="C84" s="22">
        <v>0</v>
      </c>
      <c r="D84" s="22">
        <v>0</v>
      </c>
    </row>
    <row r="85" spans="1:4" ht="12" customHeight="1" x14ac:dyDescent="0.2">
      <c r="A85" s="21" t="s">
        <v>168</v>
      </c>
      <c r="B85" s="15" t="s">
        <v>405</v>
      </c>
      <c r="C85" s="22">
        <v>0</v>
      </c>
      <c r="D85" s="22">
        <v>0</v>
      </c>
    </row>
    <row r="86" spans="1:4" ht="12" customHeight="1" x14ac:dyDescent="0.2">
      <c r="A86" s="21" t="s">
        <v>170</v>
      </c>
      <c r="B86" s="15" t="s">
        <v>406</v>
      </c>
      <c r="C86" s="22">
        <v>0</v>
      </c>
      <c r="D86" s="22">
        <v>0</v>
      </c>
    </row>
    <row r="87" spans="1:4" ht="12" customHeight="1" x14ac:dyDescent="0.2">
      <c r="A87" s="21" t="s">
        <v>172</v>
      </c>
      <c r="B87" s="15" t="s">
        <v>407</v>
      </c>
      <c r="C87" s="22">
        <v>0</v>
      </c>
      <c r="D87" s="22">
        <v>0</v>
      </c>
    </row>
    <row r="88" spans="1:4" ht="27.75" customHeight="1" x14ac:dyDescent="0.2">
      <c r="A88" s="21" t="s">
        <v>408</v>
      </c>
      <c r="B88" s="15" t="s">
        <v>47</v>
      </c>
      <c r="C88" s="22">
        <v>3509</v>
      </c>
      <c r="D88" s="22">
        <v>133606</v>
      </c>
    </row>
    <row r="89" spans="1:4" ht="12" customHeight="1" x14ac:dyDescent="0.2">
      <c r="A89" s="21" t="s">
        <v>48</v>
      </c>
      <c r="B89" s="15" t="s">
        <v>49</v>
      </c>
      <c r="C89" s="22">
        <v>0</v>
      </c>
      <c r="D89" s="22">
        <v>0</v>
      </c>
    </row>
    <row r="90" spans="1:4" ht="12" customHeight="1" x14ac:dyDescent="0.2">
      <c r="A90" s="21" t="s">
        <v>175</v>
      </c>
      <c r="B90" s="15" t="s">
        <v>51</v>
      </c>
      <c r="C90" s="131">
        <v>1502</v>
      </c>
      <c r="D90" s="131">
        <v>1500</v>
      </c>
    </row>
    <row r="91" spans="1:4" ht="12" customHeight="1" x14ac:dyDescent="0.2">
      <c r="A91" s="21" t="s">
        <v>176</v>
      </c>
      <c r="B91" s="15" t="s">
        <v>177</v>
      </c>
      <c r="C91" s="131">
        <v>6257</v>
      </c>
      <c r="D91" s="131">
        <v>201</v>
      </c>
    </row>
    <row r="92" spans="1:4" ht="12" customHeight="1" x14ac:dyDescent="0.2">
      <c r="A92" s="21" t="s">
        <v>409</v>
      </c>
      <c r="B92" s="15" t="s">
        <v>178</v>
      </c>
      <c r="C92" s="131"/>
      <c r="D92" s="131"/>
    </row>
    <row r="93" spans="1:4" ht="12" customHeight="1" x14ac:dyDescent="0.2">
      <c r="A93" s="21" t="s">
        <v>50</v>
      </c>
      <c r="B93" s="15">
        <v>37</v>
      </c>
      <c r="C93" s="131">
        <v>0</v>
      </c>
      <c r="D93" s="131">
        <v>0</v>
      </c>
    </row>
    <row r="94" spans="1:4" ht="12" customHeight="1" x14ac:dyDescent="0.2">
      <c r="A94" s="24" t="s">
        <v>52</v>
      </c>
      <c r="B94" s="17">
        <v>38</v>
      </c>
      <c r="C94" s="18">
        <v>25607</v>
      </c>
      <c r="D94" s="18">
        <v>148428</v>
      </c>
    </row>
    <row r="95" spans="1:4" ht="12" customHeight="1" x14ac:dyDescent="0.2">
      <c r="A95" s="25" t="s">
        <v>53</v>
      </c>
      <c r="B95" s="15" t="s">
        <v>77</v>
      </c>
      <c r="C95" s="23"/>
      <c r="D95" s="23"/>
    </row>
    <row r="96" spans="1:4" x14ac:dyDescent="0.2">
      <c r="A96" s="21" t="s">
        <v>54</v>
      </c>
      <c r="B96" s="15" t="s">
        <v>181</v>
      </c>
      <c r="C96" s="19">
        <v>700000</v>
      </c>
      <c r="D96" s="19">
        <v>700000</v>
      </c>
    </row>
    <row r="97" spans="1:4" ht="12" customHeight="1" x14ac:dyDescent="0.2">
      <c r="A97" s="21" t="s">
        <v>59</v>
      </c>
      <c r="B97" s="15" t="s">
        <v>77</v>
      </c>
      <c r="C97" s="23"/>
      <c r="D97" s="23"/>
    </row>
    <row r="98" spans="1:4" ht="12" customHeight="1" x14ac:dyDescent="0.2">
      <c r="A98" s="21" t="s">
        <v>179</v>
      </c>
      <c r="B98" s="15" t="s">
        <v>410</v>
      </c>
      <c r="C98" s="19">
        <v>700000</v>
      </c>
      <c r="D98" s="19">
        <v>700000</v>
      </c>
    </row>
    <row r="99" spans="1:4" ht="12" customHeight="1" x14ac:dyDescent="0.2">
      <c r="A99" s="21" t="s">
        <v>180</v>
      </c>
      <c r="B99" s="15" t="s">
        <v>411</v>
      </c>
      <c r="C99" s="22">
        <v>0</v>
      </c>
      <c r="D99" s="22">
        <v>0</v>
      </c>
    </row>
    <row r="100" spans="1:4" ht="12" customHeight="1" x14ac:dyDescent="0.2">
      <c r="A100" s="21" t="s">
        <v>55</v>
      </c>
      <c r="B100" s="15" t="s">
        <v>182</v>
      </c>
      <c r="C100" s="22">
        <v>0</v>
      </c>
      <c r="D100" s="22">
        <v>0</v>
      </c>
    </row>
    <row r="101" spans="1:4" ht="12" customHeight="1" x14ac:dyDescent="0.2">
      <c r="A101" s="21" t="s">
        <v>56</v>
      </c>
      <c r="B101" s="15" t="s">
        <v>183</v>
      </c>
      <c r="C101" s="22">
        <v>0</v>
      </c>
      <c r="D101" s="22">
        <v>0</v>
      </c>
    </row>
    <row r="102" spans="1:4" ht="12" customHeight="1" x14ac:dyDescent="0.2">
      <c r="A102" s="26" t="s">
        <v>57</v>
      </c>
      <c r="B102" s="15" t="s">
        <v>185</v>
      </c>
      <c r="C102" s="22">
        <v>0</v>
      </c>
      <c r="D102" s="22">
        <v>0</v>
      </c>
    </row>
    <row r="103" spans="1:4" ht="12" customHeight="1" x14ac:dyDescent="0.2">
      <c r="A103" s="29" t="s">
        <v>412</v>
      </c>
      <c r="B103" s="27" t="s">
        <v>186</v>
      </c>
      <c r="C103" s="28">
        <v>0</v>
      </c>
      <c r="D103" s="28">
        <v>1271</v>
      </c>
    </row>
    <row r="104" spans="1:4" ht="22.5" customHeight="1" x14ac:dyDescent="0.2">
      <c r="A104" s="29" t="s">
        <v>413</v>
      </c>
      <c r="B104" s="27" t="s">
        <v>188</v>
      </c>
      <c r="C104" s="28">
        <v>0</v>
      </c>
      <c r="D104" s="28">
        <v>0</v>
      </c>
    </row>
    <row r="105" spans="1:4" ht="12" customHeight="1" x14ac:dyDescent="0.2">
      <c r="A105" s="29" t="s">
        <v>414</v>
      </c>
      <c r="B105" s="27" t="s">
        <v>415</v>
      </c>
      <c r="C105" s="28">
        <v>0</v>
      </c>
      <c r="D105" s="28">
        <v>0</v>
      </c>
    </row>
    <row r="106" spans="1:4" ht="22.5" customHeight="1" x14ac:dyDescent="0.2">
      <c r="A106" s="29" t="s">
        <v>58</v>
      </c>
      <c r="B106" s="27" t="s">
        <v>416</v>
      </c>
      <c r="C106" s="28"/>
      <c r="D106" s="28"/>
    </row>
    <row r="107" spans="1:4" ht="12" customHeight="1" x14ac:dyDescent="0.2">
      <c r="A107" s="29" t="s">
        <v>184</v>
      </c>
      <c r="B107" s="27" t="s">
        <v>417</v>
      </c>
      <c r="C107" s="28">
        <v>-45062</v>
      </c>
      <c r="D107" s="28">
        <v>-121744</v>
      </c>
    </row>
    <row r="108" spans="1:4" x14ac:dyDescent="0.2">
      <c r="A108" s="29" t="s">
        <v>59</v>
      </c>
      <c r="B108" s="27" t="s">
        <v>77</v>
      </c>
      <c r="C108" s="30"/>
      <c r="D108" s="30"/>
    </row>
    <row r="109" spans="1:4" ht="12" customHeight="1" x14ac:dyDescent="0.2">
      <c r="A109" s="29" t="s">
        <v>60</v>
      </c>
      <c r="B109" s="27" t="s">
        <v>418</v>
      </c>
      <c r="C109" s="28">
        <v>-121744</v>
      </c>
      <c r="D109" s="28">
        <v>-94439</v>
      </c>
    </row>
    <row r="110" spans="1:4" ht="12" customHeight="1" x14ac:dyDescent="0.2">
      <c r="A110" s="29" t="s">
        <v>61</v>
      </c>
      <c r="B110" s="27" t="s">
        <v>419</v>
      </c>
      <c r="C110" s="28">
        <v>76682</v>
      </c>
      <c r="D110" s="28">
        <v>-27305</v>
      </c>
    </row>
    <row r="111" spans="1:4" ht="12" customHeight="1" x14ac:dyDescent="0.2">
      <c r="A111" s="31" t="s">
        <v>62</v>
      </c>
      <c r="B111" s="32" t="s">
        <v>421</v>
      </c>
      <c r="C111" s="33">
        <v>654938</v>
      </c>
      <c r="D111" s="33">
        <v>579527</v>
      </c>
    </row>
    <row r="112" spans="1:4" ht="12" customHeight="1" x14ac:dyDescent="0.2">
      <c r="A112" s="34" t="s">
        <v>187</v>
      </c>
      <c r="B112" s="32" t="s">
        <v>422</v>
      </c>
      <c r="C112" s="33">
        <v>680545</v>
      </c>
      <c r="D112" s="33">
        <v>727955</v>
      </c>
    </row>
    <row r="113" spans="1:4" ht="12" customHeight="1" x14ac:dyDescent="0.2">
      <c r="C113" s="123"/>
      <c r="D113" s="123"/>
    </row>
    <row r="114" spans="1:4" x14ac:dyDescent="0.2">
      <c r="A114" s="2" t="s">
        <v>280</v>
      </c>
    </row>
    <row r="115" spans="1:4" ht="63" customHeight="1" x14ac:dyDescent="0.2">
      <c r="A115" s="168" t="s">
        <v>435</v>
      </c>
      <c r="B115" s="169"/>
      <c r="C115" s="169"/>
      <c r="D115" s="169"/>
    </row>
    <row r="116" spans="1:4" ht="32.25" customHeight="1" x14ac:dyDescent="0.2"/>
    <row r="117" spans="1:4" ht="25.5" x14ac:dyDescent="0.2">
      <c r="A117" s="35" t="s">
        <v>93</v>
      </c>
      <c r="B117" s="82" t="s">
        <v>17</v>
      </c>
      <c r="C117" s="132">
        <v>44476</v>
      </c>
    </row>
    <row r="118" spans="1:4" ht="21.75" customHeight="1" x14ac:dyDescent="0.2">
      <c r="A118" s="36"/>
      <c r="B118" s="82"/>
    </row>
    <row r="119" spans="1:4" x14ac:dyDescent="0.2">
      <c r="A119" s="37" t="s">
        <v>284</v>
      </c>
      <c r="B119" s="82" t="s">
        <v>286</v>
      </c>
      <c r="C119" s="132">
        <v>44476</v>
      </c>
    </row>
    <row r="120" spans="1:4" x14ac:dyDescent="0.2">
      <c r="A120" s="36"/>
    </row>
    <row r="121" spans="1:4" x14ac:dyDescent="0.2">
      <c r="A121" s="36" t="s">
        <v>285</v>
      </c>
    </row>
    <row r="122" spans="1:4" x14ac:dyDescent="0.2">
      <c r="A122" s="36"/>
    </row>
    <row r="123" spans="1:4" x14ac:dyDescent="0.2">
      <c r="A123" s="1" t="s">
        <v>95</v>
      </c>
    </row>
    <row r="124" spans="1:4" x14ac:dyDescent="0.2">
      <c r="A124" s="36" t="s">
        <v>14</v>
      </c>
    </row>
  </sheetData>
  <mergeCells count="4">
    <mergeCell ref="A115:D115"/>
    <mergeCell ref="C1:D1"/>
    <mergeCell ref="A2:D2"/>
    <mergeCell ref="A3:D3"/>
  </mergeCells>
  <pageMargins left="0.98425196850393704" right="0.51181102362204722" top="0.74803149606299213" bottom="0.74803149606299213" header="0.31496062992125984" footer="0.31496062992125984"/>
  <pageSetup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F137"/>
  <sheetViews>
    <sheetView tabSelected="1" zoomScale="90" zoomScaleNormal="90" workbookViewId="0">
      <selection activeCell="B5" sqref="B5"/>
    </sheetView>
  </sheetViews>
  <sheetFormatPr defaultRowHeight="15" x14ac:dyDescent="0.25"/>
  <cols>
    <col min="1" max="1" width="71.5703125" style="38" customWidth="1"/>
    <col min="2" max="2" width="8" style="38" customWidth="1"/>
    <col min="3" max="5" width="16.140625" style="38" customWidth="1"/>
    <col min="6" max="6" width="16.85546875" style="38" customWidth="1"/>
    <col min="7" max="143" width="9.140625" style="38"/>
    <col min="144" max="144" width="57.85546875" style="38" customWidth="1"/>
    <col min="145" max="145" width="10.85546875" style="38" customWidth="1"/>
    <col min="146" max="146" width="15.28515625" style="38" customWidth="1"/>
    <col min="147" max="147" width="15.42578125" style="38" customWidth="1"/>
    <col min="148" max="148" width="16" style="38" customWidth="1"/>
    <col min="149" max="149" width="21.42578125" style="38" customWidth="1"/>
    <col min="150" max="150" width="11.42578125" style="38" customWidth="1"/>
    <col min="151" max="399" width="9.140625" style="38"/>
    <col min="400" max="400" width="57.85546875" style="38" customWidth="1"/>
    <col min="401" max="401" width="10.85546875" style="38" customWidth="1"/>
    <col min="402" max="402" width="15.28515625" style="38" customWidth="1"/>
    <col min="403" max="403" width="15.42578125" style="38" customWidth="1"/>
    <col min="404" max="404" width="16" style="38" customWidth="1"/>
    <col min="405" max="405" width="21.42578125" style="38" customWidth="1"/>
    <col min="406" max="406" width="11.42578125" style="38" customWidth="1"/>
    <col min="407" max="655" width="9.140625" style="38"/>
    <col min="656" max="656" width="57.85546875" style="38" customWidth="1"/>
    <col min="657" max="657" width="10.85546875" style="38" customWidth="1"/>
    <col min="658" max="658" width="15.28515625" style="38" customWidth="1"/>
    <col min="659" max="659" width="15.42578125" style="38" customWidth="1"/>
    <col min="660" max="660" width="16" style="38" customWidth="1"/>
    <col min="661" max="661" width="21.42578125" style="38" customWidth="1"/>
    <col min="662" max="662" width="11.42578125" style="38" customWidth="1"/>
    <col min="663" max="911" width="9.140625" style="38"/>
    <col min="912" max="912" width="57.85546875" style="38" customWidth="1"/>
    <col min="913" max="913" width="10.85546875" style="38" customWidth="1"/>
    <col min="914" max="914" width="15.28515625" style="38" customWidth="1"/>
    <col min="915" max="915" width="15.42578125" style="38" customWidth="1"/>
    <col min="916" max="916" width="16" style="38" customWidth="1"/>
    <col min="917" max="917" width="21.42578125" style="38" customWidth="1"/>
    <col min="918" max="918" width="11.42578125" style="38" customWidth="1"/>
    <col min="919" max="1167" width="9.140625" style="38"/>
    <col min="1168" max="1168" width="57.85546875" style="38" customWidth="1"/>
    <col min="1169" max="1169" width="10.85546875" style="38" customWidth="1"/>
    <col min="1170" max="1170" width="15.28515625" style="38" customWidth="1"/>
    <col min="1171" max="1171" width="15.42578125" style="38" customWidth="1"/>
    <col min="1172" max="1172" width="16" style="38" customWidth="1"/>
    <col min="1173" max="1173" width="21.42578125" style="38" customWidth="1"/>
    <col min="1174" max="1174" width="11.42578125" style="38" customWidth="1"/>
    <col min="1175" max="1423" width="9.140625" style="38"/>
    <col min="1424" max="1424" width="57.85546875" style="38" customWidth="1"/>
    <col min="1425" max="1425" width="10.85546875" style="38" customWidth="1"/>
    <col min="1426" max="1426" width="15.28515625" style="38" customWidth="1"/>
    <col min="1427" max="1427" width="15.42578125" style="38" customWidth="1"/>
    <col min="1428" max="1428" width="16" style="38" customWidth="1"/>
    <col min="1429" max="1429" width="21.42578125" style="38" customWidth="1"/>
    <col min="1430" max="1430" width="11.42578125" style="38" customWidth="1"/>
    <col min="1431" max="1679" width="9.140625" style="38"/>
    <col min="1680" max="1680" width="57.85546875" style="38" customWidth="1"/>
    <col min="1681" max="1681" width="10.85546875" style="38" customWidth="1"/>
    <col min="1682" max="1682" width="15.28515625" style="38" customWidth="1"/>
    <col min="1683" max="1683" width="15.42578125" style="38" customWidth="1"/>
    <col min="1684" max="1684" width="16" style="38" customWidth="1"/>
    <col min="1685" max="1685" width="21.42578125" style="38" customWidth="1"/>
    <col min="1686" max="1686" width="11.42578125" style="38" customWidth="1"/>
    <col min="1687" max="1935" width="9.140625" style="38"/>
    <col min="1936" max="1936" width="57.85546875" style="38" customWidth="1"/>
    <col min="1937" max="1937" width="10.85546875" style="38" customWidth="1"/>
    <col min="1938" max="1938" width="15.28515625" style="38" customWidth="1"/>
    <col min="1939" max="1939" width="15.42578125" style="38" customWidth="1"/>
    <col min="1940" max="1940" width="16" style="38" customWidth="1"/>
    <col min="1941" max="1941" width="21.42578125" style="38" customWidth="1"/>
    <col min="1942" max="1942" width="11.42578125" style="38" customWidth="1"/>
    <col min="1943" max="2191" width="9.140625" style="38"/>
    <col min="2192" max="2192" width="57.85546875" style="38" customWidth="1"/>
    <col min="2193" max="2193" width="10.85546875" style="38" customWidth="1"/>
    <col min="2194" max="2194" width="15.28515625" style="38" customWidth="1"/>
    <col min="2195" max="2195" width="15.42578125" style="38" customWidth="1"/>
    <col min="2196" max="2196" width="16" style="38" customWidth="1"/>
    <col min="2197" max="2197" width="21.42578125" style="38" customWidth="1"/>
    <col min="2198" max="2198" width="11.42578125" style="38" customWidth="1"/>
    <col min="2199" max="2447" width="9.140625" style="38"/>
    <col min="2448" max="2448" width="57.85546875" style="38" customWidth="1"/>
    <col min="2449" max="2449" width="10.85546875" style="38" customWidth="1"/>
    <col min="2450" max="2450" width="15.28515625" style="38" customWidth="1"/>
    <col min="2451" max="2451" width="15.42578125" style="38" customWidth="1"/>
    <col min="2452" max="2452" width="16" style="38" customWidth="1"/>
    <col min="2453" max="2453" width="21.42578125" style="38" customWidth="1"/>
    <col min="2454" max="2454" width="11.42578125" style="38" customWidth="1"/>
    <col min="2455" max="2703" width="9.140625" style="38"/>
    <col min="2704" max="2704" width="57.85546875" style="38" customWidth="1"/>
    <col min="2705" max="2705" width="10.85546875" style="38" customWidth="1"/>
    <col min="2706" max="2706" width="15.28515625" style="38" customWidth="1"/>
    <col min="2707" max="2707" width="15.42578125" style="38" customWidth="1"/>
    <col min="2708" max="2708" width="16" style="38" customWidth="1"/>
    <col min="2709" max="2709" width="21.42578125" style="38" customWidth="1"/>
    <col min="2710" max="2710" width="11.42578125" style="38" customWidth="1"/>
    <col min="2711" max="2959" width="9.140625" style="38"/>
    <col min="2960" max="2960" width="57.85546875" style="38" customWidth="1"/>
    <col min="2961" max="2961" width="10.85546875" style="38" customWidth="1"/>
    <col min="2962" max="2962" width="15.28515625" style="38" customWidth="1"/>
    <col min="2963" max="2963" width="15.42578125" style="38" customWidth="1"/>
    <col min="2964" max="2964" width="16" style="38" customWidth="1"/>
    <col min="2965" max="2965" width="21.42578125" style="38" customWidth="1"/>
    <col min="2966" max="2966" width="11.42578125" style="38" customWidth="1"/>
    <col min="2967" max="3215" width="9.140625" style="38"/>
    <col min="3216" max="3216" width="57.85546875" style="38" customWidth="1"/>
    <col min="3217" max="3217" width="10.85546875" style="38" customWidth="1"/>
    <col min="3218" max="3218" width="15.28515625" style="38" customWidth="1"/>
    <col min="3219" max="3219" width="15.42578125" style="38" customWidth="1"/>
    <col min="3220" max="3220" width="16" style="38" customWidth="1"/>
    <col min="3221" max="3221" width="21.42578125" style="38" customWidth="1"/>
    <col min="3222" max="3222" width="11.42578125" style="38" customWidth="1"/>
    <col min="3223" max="3471" width="9.140625" style="38"/>
    <col min="3472" max="3472" width="57.85546875" style="38" customWidth="1"/>
    <col min="3473" max="3473" width="10.85546875" style="38" customWidth="1"/>
    <col min="3474" max="3474" width="15.28515625" style="38" customWidth="1"/>
    <col min="3475" max="3475" width="15.42578125" style="38" customWidth="1"/>
    <col min="3476" max="3476" width="16" style="38" customWidth="1"/>
    <col min="3477" max="3477" width="21.42578125" style="38" customWidth="1"/>
    <col min="3478" max="3478" width="11.42578125" style="38" customWidth="1"/>
    <col min="3479" max="3727" width="9.140625" style="38"/>
    <col min="3728" max="3728" width="57.85546875" style="38" customWidth="1"/>
    <col min="3729" max="3729" width="10.85546875" style="38" customWidth="1"/>
    <col min="3730" max="3730" width="15.28515625" style="38" customWidth="1"/>
    <col min="3731" max="3731" width="15.42578125" style="38" customWidth="1"/>
    <col min="3732" max="3732" width="16" style="38" customWidth="1"/>
    <col min="3733" max="3733" width="21.42578125" style="38" customWidth="1"/>
    <col min="3734" max="3734" width="11.42578125" style="38" customWidth="1"/>
    <col min="3735" max="3983" width="9.140625" style="38"/>
    <col min="3984" max="3984" width="57.85546875" style="38" customWidth="1"/>
    <col min="3985" max="3985" width="10.85546875" style="38" customWidth="1"/>
    <col min="3986" max="3986" width="15.28515625" style="38" customWidth="1"/>
    <col min="3987" max="3987" width="15.42578125" style="38" customWidth="1"/>
    <col min="3988" max="3988" width="16" style="38" customWidth="1"/>
    <col min="3989" max="3989" width="21.42578125" style="38" customWidth="1"/>
    <col min="3990" max="3990" width="11.42578125" style="38" customWidth="1"/>
    <col min="3991" max="4239" width="9.140625" style="38"/>
    <col min="4240" max="4240" width="57.85546875" style="38" customWidth="1"/>
    <col min="4241" max="4241" width="10.85546875" style="38" customWidth="1"/>
    <col min="4242" max="4242" width="15.28515625" style="38" customWidth="1"/>
    <col min="4243" max="4243" width="15.42578125" style="38" customWidth="1"/>
    <col min="4244" max="4244" width="16" style="38" customWidth="1"/>
    <col min="4245" max="4245" width="21.42578125" style="38" customWidth="1"/>
    <col min="4246" max="4246" width="11.42578125" style="38" customWidth="1"/>
    <col min="4247" max="4495" width="9.140625" style="38"/>
    <col min="4496" max="4496" width="57.85546875" style="38" customWidth="1"/>
    <col min="4497" max="4497" width="10.85546875" style="38" customWidth="1"/>
    <col min="4498" max="4498" width="15.28515625" style="38" customWidth="1"/>
    <col min="4499" max="4499" width="15.42578125" style="38" customWidth="1"/>
    <col min="4500" max="4500" width="16" style="38" customWidth="1"/>
    <col min="4501" max="4501" width="21.42578125" style="38" customWidth="1"/>
    <col min="4502" max="4502" width="11.42578125" style="38" customWidth="1"/>
    <col min="4503" max="4751" width="9.140625" style="38"/>
    <col min="4752" max="4752" width="57.85546875" style="38" customWidth="1"/>
    <col min="4753" max="4753" width="10.85546875" style="38" customWidth="1"/>
    <col min="4754" max="4754" width="15.28515625" style="38" customWidth="1"/>
    <col min="4755" max="4755" width="15.42578125" style="38" customWidth="1"/>
    <col min="4756" max="4756" width="16" style="38" customWidth="1"/>
    <col min="4757" max="4757" width="21.42578125" style="38" customWidth="1"/>
    <col min="4758" max="4758" width="11.42578125" style="38" customWidth="1"/>
    <col min="4759" max="5007" width="9.140625" style="38"/>
    <col min="5008" max="5008" width="57.85546875" style="38" customWidth="1"/>
    <col min="5009" max="5009" width="10.85546875" style="38" customWidth="1"/>
    <col min="5010" max="5010" width="15.28515625" style="38" customWidth="1"/>
    <col min="5011" max="5011" width="15.42578125" style="38" customWidth="1"/>
    <col min="5012" max="5012" width="16" style="38" customWidth="1"/>
    <col min="5013" max="5013" width="21.42578125" style="38" customWidth="1"/>
    <col min="5014" max="5014" width="11.42578125" style="38" customWidth="1"/>
    <col min="5015" max="5263" width="9.140625" style="38"/>
    <col min="5264" max="5264" width="57.85546875" style="38" customWidth="1"/>
    <col min="5265" max="5265" width="10.85546875" style="38" customWidth="1"/>
    <col min="5266" max="5266" width="15.28515625" style="38" customWidth="1"/>
    <col min="5267" max="5267" width="15.42578125" style="38" customWidth="1"/>
    <col min="5268" max="5268" width="16" style="38" customWidth="1"/>
    <col min="5269" max="5269" width="21.42578125" style="38" customWidth="1"/>
    <col min="5270" max="5270" width="11.42578125" style="38" customWidth="1"/>
    <col min="5271" max="5519" width="9.140625" style="38"/>
    <col min="5520" max="5520" width="57.85546875" style="38" customWidth="1"/>
    <col min="5521" max="5521" width="10.85546875" style="38" customWidth="1"/>
    <col min="5522" max="5522" width="15.28515625" style="38" customWidth="1"/>
    <col min="5523" max="5523" width="15.42578125" style="38" customWidth="1"/>
    <col min="5524" max="5524" width="16" style="38" customWidth="1"/>
    <col min="5525" max="5525" width="21.42578125" style="38" customWidth="1"/>
    <col min="5526" max="5526" width="11.42578125" style="38" customWidth="1"/>
    <col min="5527" max="5775" width="9.140625" style="38"/>
    <col min="5776" max="5776" width="57.85546875" style="38" customWidth="1"/>
    <col min="5777" max="5777" width="10.85546875" style="38" customWidth="1"/>
    <col min="5778" max="5778" width="15.28515625" style="38" customWidth="1"/>
    <col min="5779" max="5779" width="15.42578125" style="38" customWidth="1"/>
    <col min="5780" max="5780" width="16" style="38" customWidth="1"/>
    <col min="5781" max="5781" width="21.42578125" style="38" customWidth="1"/>
    <col min="5782" max="5782" width="11.42578125" style="38" customWidth="1"/>
    <col min="5783" max="6031" width="9.140625" style="38"/>
    <col min="6032" max="6032" width="57.85546875" style="38" customWidth="1"/>
    <col min="6033" max="6033" width="10.85546875" style="38" customWidth="1"/>
    <col min="6034" max="6034" width="15.28515625" style="38" customWidth="1"/>
    <col min="6035" max="6035" width="15.42578125" style="38" customWidth="1"/>
    <col min="6036" max="6036" width="16" style="38" customWidth="1"/>
    <col min="6037" max="6037" width="21.42578125" style="38" customWidth="1"/>
    <col min="6038" max="6038" width="11.42578125" style="38" customWidth="1"/>
    <col min="6039" max="6287" width="9.140625" style="38"/>
    <col min="6288" max="6288" width="57.85546875" style="38" customWidth="1"/>
    <col min="6289" max="6289" width="10.85546875" style="38" customWidth="1"/>
    <col min="6290" max="6290" width="15.28515625" style="38" customWidth="1"/>
    <col min="6291" max="6291" width="15.42578125" style="38" customWidth="1"/>
    <col min="6292" max="6292" width="16" style="38" customWidth="1"/>
    <col min="6293" max="6293" width="21.42578125" style="38" customWidth="1"/>
    <col min="6294" max="6294" width="11.42578125" style="38" customWidth="1"/>
    <col min="6295" max="6543" width="9.140625" style="38"/>
    <col min="6544" max="6544" width="57.85546875" style="38" customWidth="1"/>
    <col min="6545" max="6545" width="10.85546875" style="38" customWidth="1"/>
    <col min="6546" max="6546" width="15.28515625" style="38" customWidth="1"/>
    <col min="6547" max="6547" width="15.42578125" style="38" customWidth="1"/>
    <col min="6548" max="6548" width="16" style="38" customWidth="1"/>
    <col min="6549" max="6549" width="21.42578125" style="38" customWidth="1"/>
    <col min="6550" max="6550" width="11.42578125" style="38" customWidth="1"/>
    <col min="6551" max="6799" width="9.140625" style="38"/>
    <col min="6800" max="6800" width="57.85546875" style="38" customWidth="1"/>
    <col min="6801" max="6801" width="10.85546875" style="38" customWidth="1"/>
    <col min="6802" max="6802" width="15.28515625" style="38" customWidth="1"/>
    <col min="6803" max="6803" width="15.42578125" style="38" customWidth="1"/>
    <col min="6804" max="6804" width="16" style="38" customWidth="1"/>
    <col min="6805" max="6805" width="21.42578125" style="38" customWidth="1"/>
    <col min="6806" max="6806" width="11.42578125" style="38" customWidth="1"/>
    <col min="6807" max="7055" width="9.140625" style="38"/>
    <col min="7056" max="7056" width="57.85546875" style="38" customWidth="1"/>
    <col min="7057" max="7057" width="10.85546875" style="38" customWidth="1"/>
    <col min="7058" max="7058" width="15.28515625" style="38" customWidth="1"/>
    <col min="7059" max="7059" width="15.42578125" style="38" customWidth="1"/>
    <col min="7060" max="7060" width="16" style="38" customWidth="1"/>
    <col min="7061" max="7061" width="21.42578125" style="38" customWidth="1"/>
    <col min="7062" max="7062" width="11.42578125" style="38" customWidth="1"/>
    <col min="7063" max="7311" width="9.140625" style="38"/>
    <col min="7312" max="7312" width="57.85546875" style="38" customWidth="1"/>
    <col min="7313" max="7313" width="10.85546875" style="38" customWidth="1"/>
    <col min="7314" max="7314" width="15.28515625" style="38" customWidth="1"/>
    <col min="7315" max="7315" width="15.42578125" style="38" customWidth="1"/>
    <col min="7316" max="7316" width="16" style="38" customWidth="1"/>
    <col min="7317" max="7317" width="21.42578125" style="38" customWidth="1"/>
    <col min="7318" max="7318" width="11.42578125" style="38" customWidth="1"/>
    <col min="7319" max="7567" width="9.140625" style="38"/>
    <col min="7568" max="7568" width="57.85546875" style="38" customWidth="1"/>
    <col min="7569" max="7569" width="10.85546875" style="38" customWidth="1"/>
    <col min="7570" max="7570" width="15.28515625" style="38" customWidth="1"/>
    <col min="7571" max="7571" width="15.42578125" style="38" customWidth="1"/>
    <col min="7572" max="7572" width="16" style="38" customWidth="1"/>
    <col min="7573" max="7573" width="21.42578125" style="38" customWidth="1"/>
    <col min="7574" max="7574" width="11.42578125" style="38" customWidth="1"/>
    <col min="7575" max="7823" width="9.140625" style="38"/>
    <col min="7824" max="7824" width="57.85546875" style="38" customWidth="1"/>
    <col min="7825" max="7825" width="10.85546875" style="38" customWidth="1"/>
    <col min="7826" max="7826" width="15.28515625" style="38" customWidth="1"/>
    <col min="7827" max="7827" width="15.42578125" style="38" customWidth="1"/>
    <col min="7828" max="7828" width="16" style="38" customWidth="1"/>
    <col min="7829" max="7829" width="21.42578125" style="38" customWidth="1"/>
    <col min="7830" max="7830" width="11.42578125" style="38" customWidth="1"/>
    <col min="7831" max="8079" width="9.140625" style="38"/>
    <col min="8080" max="8080" width="57.85546875" style="38" customWidth="1"/>
    <col min="8081" max="8081" width="10.85546875" style="38" customWidth="1"/>
    <col min="8082" max="8082" width="15.28515625" style="38" customWidth="1"/>
    <col min="8083" max="8083" width="15.42578125" style="38" customWidth="1"/>
    <col min="8084" max="8084" width="16" style="38" customWidth="1"/>
    <col min="8085" max="8085" width="21.42578125" style="38" customWidth="1"/>
    <col min="8086" max="8086" width="11.42578125" style="38" customWidth="1"/>
    <col min="8087" max="8335" width="9.140625" style="38"/>
    <col min="8336" max="8336" width="57.85546875" style="38" customWidth="1"/>
    <col min="8337" max="8337" width="10.85546875" style="38" customWidth="1"/>
    <col min="8338" max="8338" width="15.28515625" style="38" customWidth="1"/>
    <col min="8339" max="8339" width="15.42578125" style="38" customWidth="1"/>
    <col min="8340" max="8340" width="16" style="38" customWidth="1"/>
    <col min="8341" max="8341" width="21.42578125" style="38" customWidth="1"/>
    <col min="8342" max="8342" width="11.42578125" style="38" customWidth="1"/>
    <col min="8343" max="8591" width="9.140625" style="38"/>
    <col min="8592" max="8592" width="57.85546875" style="38" customWidth="1"/>
    <col min="8593" max="8593" width="10.85546875" style="38" customWidth="1"/>
    <col min="8594" max="8594" width="15.28515625" style="38" customWidth="1"/>
    <col min="8595" max="8595" width="15.42578125" style="38" customWidth="1"/>
    <col min="8596" max="8596" width="16" style="38" customWidth="1"/>
    <col min="8597" max="8597" width="21.42578125" style="38" customWidth="1"/>
    <col min="8598" max="8598" width="11.42578125" style="38" customWidth="1"/>
    <col min="8599" max="8847" width="9.140625" style="38"/>
    <col min="8848" max="8848" width="57.85546875" style="38" customWidth="1"/>
    <col min="8849" max="8849" width="10.85546875" style="38" customWidth="1"/>
    <col min="8850" max="8850" width="15.28515625" style="38" customWidth="1"/>
    <col min="8851" max="8851" width="15.42578125" style="38" customWidth="1"/>
    <col min="8852" max="8852" width="16" style="38" customWidth="1"/>
    <col min="8853" max="8853" width="21.42578125" style="38" customWidth="1"/>
    <col min="8854" max="8854" width="11.42578125" style="38" customWidth="1"/>
    <col min="8855" max="9103" width="9.140625" style="38"/>
    <col min="9104" max="9104" width="57.85546875" style="38" customWidth="1"/>
    <col min="9105" max="9105" width="10.85546875" style="38" customWidth="1"/>
    <col min="9106" max="9106" width="15.28515625" style="38" customWidth="1"/>
    <col min="9107" max="9107" width="15.42578125" style="38" customWidth="1"/>
    <col min="9108" max="9108" width="16" style="38" customWidth="1"/>
    <col min="9109" max="9109" width="21.42578125" style="38" customWidth="1"/>
    <col min="9110" max="9110" width="11.42578125" style="38" customWidth="1"/>
    <col min="9111" max="9359" width="9.140625" style="38"/>
    <col min="9360" max="9360" width="57.85546875" style="38" customWidth="1"/>
    <col min="9361" max="9361" width="10.85546875" style="38" customWidth="1"/>
    <col min="9362" max="9362" width="15.28515625" style="38" customWidth="1"/>
    <col min="9363" max="9363" width="15.42578125" style="38" customWidth="1"/>
    <col min="9364" max="9364" width="16" style="38" customWidth="1"/>
    <col min="9365" max="9365" width="21.42578125" style="38" customWidth="1"/>
    <col min="9366" max="9366" width="11.42578125" style="38" customWidth="1"/>
    <col min="9367" max="9615" width="9.140625" style="38"/>
    <col min="9616" max="9616" width="57.85546875" style="38" customWidth="1"/>
    <col min="9617" max="9617" width="10.85546875" style="38" customWidth="1"/>
    <col min="9618" max="9618" width="15.28515625" style="38" customWidth="1"/>
    <col min="9619" max="9619" width="15.42578125" style="38" customWidth="1"/>
    <col min="9620" max="9620" width="16" style="38" customWidth="1"/>
    <col min="9621" max="9621" width="21.42578125" style="38" customWidth="1"/>
    <col min="9622" max="9622" width="11.42578125" style="38" customWidth="1"/>
    <col min="9623" max="9871" width="9.140625" style="38"/>
    <col min="9872" max="9872" width="57.85546875" style="38" customWidth="1"/>
    <col min="9873" max="9873" width="10.85546875" style="38" customWidth="1"/>
    <col min="9874" max="9874" width="15.28515625" style="38" customWidth="1"/>
    <col min="9875" max="9875" width="15.42578125" style="38" customWidth="1"/>
    <col min="9876" max="9876" width="16" style="38" customWidth="1"/>
    <col min="9877" max="9877" width="21.42578125" style="38" customWidth="1"/>
    <col min="9878" max="9878" width="11.42578125" style="38" customWidth="1"/>
    <col min="9879" max="10127" width="9.140625" style="38"/>
    <col min="10128" max="10128" width="57.85546875" style="38" customWidth="1"/>
    <col min="10129" max="10129" width="10.85546875" style="38" customWidth="1"/>
    <col min="10130" max="10130" width="15.28515625" style="38" customWidth="1"/>
    <col min="10131" max="10131" width="15.42578125" style="38" customWidth="1"/>
    <col min="10132" max="10132" width="16" style="38" customWidth="1"/>
    <col min="10133" max="10133" width="21.42578125" style="38" customWidth="1"/>
    <col min="10134" max="10134" width="11.42578125" style="38" customWidth="1"/>
    <col min="10135" max="10383" width="9.140625" style="38"/>
    <col min="10384" max="10384" width="57.85546875" style="38" customWidth="1"/>
    <col min="10385" max="10385" width="10.85546875" style="38" customWidth="1"/>
    <col min="10386" max="10386" width="15.28515625" style="38" customWidth="1"/>
    <col min="10387" max="10387" width="15.42578125" style="38" customWidth="1"/>
    <col min="10388" max="10388" width="16" style="38" customWidth="1"/>
    <col min="10389" max="10389" width="21.42578125" style="38" customWidth="1"/>
    <col min="10390" max="10390" width="11.42578125" style="38" customWidth="1"/>
    <col min="10391" max="10639" width="9.140625" style="38"/>
    <col min="10640" max="10640" width="57.85546875" style="38" customWidth="1"/>
    <col min="10641" max="10641" width="10.85546875" style="38" customWidth="1"/>
    <col min="10642" max="10642" width="15.28515625" style="38" customWidth="1"/>
    <col min="10643" max="10643" width="15.42578125" style="38" customWidth="1"/>
    <col min="10644" max="10644" width="16" style="38" customWidth="1"/>
    <col min="10645" max="10645" width="21.42578125" style="38" customWidth="1"/>
    <col min="10646" max="10646" width="11.42578125" style="38" customWidth="1"/>
    <col min="10647" max="10895" width="9.140625" style="38"/>
    <col min="10896" max="10896" width="57.85546875" style="38" customWidth="1"/>
    <col min="10897" max="10897" width="10.85546875" style="38" customWidth="1"/>
    <col min="10898" max="10898" width="15.28515625" style="38" customWidth="1"/>
    <col min="10899" max="10899" width="15.42578125" style="38" customWidth="1"/>
    <col min="10900" max="10900" width="16" style="38" customWidth="1"/>
    <col min="10901" max="10901" width="21.42578125" style="38" customWidth="1"/>
    <col min="10902" max="10902" width="11.42578125" style="38" customWidth="1"/>
    <col min="10903" max="11151" width="9.140625" style="38"/>
    <col min="11152" max="11152" width="57.85546875" style="38" customWidth="1"/>
    <col min="11153" max="11153" width="10.85546875" style="38" customWidth="1"/>
    <col min="11154" max="11154" width="15.28515625" style="38" customWidth="1"/>
    <col min="11155" max="11155" width="15.42578125" style="38" customWidth="1"/>
    <col min="11156" max="11156" width="16" style="38" customWidth="1"/>
    <col min="11157" max="11157" width="21.42578125" style="38" customWidth="1"/>
    <col min="11158" max="11158" width="11.42578125" style="38" customWidth="1"/>
    <col min="11159" max="11407" width="9.140625" style="38"/>
    <col min="11408" max="11408" width="57.85546875" style="38" customWidth="1"/>
    <col min="11409" max="11409" width="10.85546875" style="38" customWidth="1"/>
    <col min="11410" max="11410" width="15.28515625" style="38" customWidth="1"/>
    <col min="11411" max="11411" width="15.42578125" style="38" customWidth="1"/>
    <col min="11412" max="11412" width="16" style="38" customWidth="1"/>
    <col min="11413" max="11413" width="21.42578125" style="38" customWidth="1"/>
    <col min="11414" max="11414" width="11.42578125" style="38" customWidth="1"/>
    <col min="11415" max="11663" width="9.140625" style="38"/>
    <col min="11664" max="11664" width="57.85546875" style="38" customWidth="1"/>
    <col min="11665" max="11665" width="10.85546875" style="38" customWidth="1"/>
    <col min="11666" max="11666" width="15.28515625" style="38" customWidth="1"/>
    <col min="11667" max="11667" width="15.42578125" style="38" customWidth="1"/>
    <col min="11668" max="11668" width="16" style="38" customWidth="1"/>
    <col min="11669" max="11669" width="21.42578125" style="38" customWidth="1"/>
    <col min="11670" max="11670" width="11.42578125" style="38" customWidth="1"/>
    <col min="11671" max="11919" width="9.140625" style="38"/>
    <col min="11920" max="11920" width="57.85546875" style="38" customWidth="1"/>
    <col min="11921" max="11921" width="10.85546875" style="38" customWidth="1"/>
    <col min="11922" max="11922" width="15.28515625" style="38" customWidth="1"/>
    <col min="11923" max="11923" width="15.42578125" style="38" customWidth="1"/>
    <col min="11924" max="11924" width="16" style="38" customWidth="1"/>
    <col min="11925" max="11925" width="21.42578125" style="38" customWidth="1"/>
    <col min="11926" max="11926" width="11.42578125" style="38" customWidth="1"/>
    <col min="11927" max="12175" width="9.140625" style="38"/>
    <col min="12176" max="12176" width="57.85546875" style="38" customWidth="1"/>
    <col min="12177" max="12177" width="10.85546875" style="38" customWidth="1"/>
    <col min="12178" max="12178" width="15.28515625" style="38" customWidth="1"/>
    <col min="12179" max="12179" width="15.42578125" style="38" customWidth="1"/>
    <col min="12180" max="12180" width="16" style="38" customWidth="1"/>
    <col min="12181" max="12181" width="21.42578125" style="38" customWidth="1"/>
    <col min="12182" max="12182" width="11.42578125" style="38" customWidth="1"/>
    <col min="12183" max="12431" width="9.140625" style="38"/>
    <col min="12432" max="12432" width="57.85546875" style="38" customWidth="1"/>
    <col min="12433" max="12433" width="10.85546875" style="38" customWidth="1"/>
    <col min="12434" max="12434" width="15.28515625" style="38" customWidth="1"/>
    <col min="12435" max="12435" width="15.42578125" style="38" customWidth="1"/>
    <col min="12436" max="12436" width="16" style="38" customWidth="1"/>
    <col min="12437" max="12437" width="21.42578125" style="38" customWidth="1"/>
    <col min="12438" max="12438" width="11.42578125" style="38" customWidth="1"/>
    <col min="12439" max="12687" width="9.140625" style="38"/>
    <col min="12688" max="12688" width="57.85546875" style="38" customWidth="1"/>
    <col min="12689" max="12689" width="10.85546875" style="38" customWidth="1"/>
    <col min="12690" max="12690" width="15.28515625" style="38" customWidth="1"/>
    <col min="12691" max="12691" width="15.42578125" style="38" customWidth="1"/>
    <col min="12692" max="12692" width="16" style="38" customWidth="1"/>
    <col min="12693" max="12693" width="21.42578125" style="38" customWidth="1"/>
    <col min="12694" max="12694" width="11.42578125" style="38" customWidth="1"/>
    <col min="12695" max="12943" width="9.140625" style="38"/>
    <col min="12944" max="12944" width="57.85546875" style="38" customWidth="1"/>
    <col min="12945" max="12945" width="10.85546875" style="38" customWidth="1"/>
    <col min="12946" max="12946" width="15.28515625" style="38" customWidth="1"/>
    <col min="12947" max="12947" width="15.42578125" style="38" customWidth="1"/>
    <col min="12948" max="12948" width="16" style="38" customWidth="1"/>
    <col min="12949" max="12949" width="21.42578125" style="38" customWidth="1"/>
    <col min="12950" max="12950" width="11.42578125" style="38" customWidth="1"/>
    <col min="12951" max="13199" width="9.140625" style="38"/>
    <col min="13200" max="13200" width="57.85546875" style="38" customWidth="1"/>
    <col min="13201" max="13201" width="10.85546875" style="38" customWidth="1"/>
    <col min="13202" max="13202" width="15.28515625" style="38" customWidth="1"/>
    <col min="13203" max="13203" width="15.42578125" style="38" customWidth="1"/>
    <col min="13204" max="13204" width="16" style="38" customWidth="1"/>
    <col min="13205" max="13205" width="21.42578125" style="38" customWidth="1"/>
    <col min="13206" max="13206" width="11.42578125" style="38" customWidth="1"/>
    <col min="13207" max="13455" width="9.140625" style="38"/>
    <col min="13456" max="13456" width="57.85546875" style="38" customWidth="1"/>
    <col min="13457" max="13457" width="10.85546875" style="38" customWidth="1"/>
    <col min="13458" max="13458" width="15.28515625" style="38" customWidth="1"/>
    <col min="13459" max="13459" width="15.42578125" style="38" customWidth="1"/>
    <col min="13460" max="13460" width="16" style="38" customWidth="1"/>
    <col min="13461" max="13461" width="21.42578125" style="38" customWidth="1"/>
    <col min="13462" max="13462" width="11.42578125" style="38" customWidth="1"/>
    <col min="13463" max="13711" width="9.140625" style="38"/>
    <col min="13712" max="13712" width="57.85546875" style="38" customWidth="1"/>
    <col min="13713" max="13713" width="10.85546875" style="38" customWidth="1"/>
    <col min="13714" max="13714" width="15.28515625" style="38" customWidth="1"/>
    <col min="13715" max="13715" width="15.42578125" style="38" customWidth="1"/>
    <col min="13716" max="13716" width="16" style="38" customWidth="1"/>
    <col min="13717" max="13717" width="21.42578125" style="38" customWidth="1"/>
    <col min="13718" max="13718" width="11.42578125" style="38" customWidth="1"/>
    <col min="13719" max="13967" width="9.140625" style="38"/>
    <col min="13968" max="13968" width="57.85546875" style="38" customWidth="1"/>
    <col min="13969" max="13969" width="10.85546875" style="38" customWidth="1"/>
    <col min="13970" max="13970" width="15.28515625" style="38" customWidth="1"/>
    <col min="13971" max="13971" width="15.42578125" style="38" customWidth="1"/>
    <col min="13972" max="13972" width="16" style="38" customWidth="1"/>
    <col min="13973" max="13973" width="21.42578125" style="38" customWidth="1"/>
    <col min="13974" max="13974" width="11.42578125" style="38" customWidth="1"/>
    <col min="13975" max="14223" width="9.140625" style="38"/>
    <col min="14224" max="14224" width="57.85546875" style="38" customWidth="1"/>
    <col min="14225" max="14225" width="10.85546875" style="38" customWidth="1"/>
    <col min="14226" max="14226" width="15.28515625" style="38" customWidth="1"/>
    <col min="14227" max="14227" width="15.42578125" style="38" customWidth="1"/>
    <col min="14228" max="14228" width="16" style="38" customWidth="1"/>
    <col min="14229" max="14229" width="21.42578125" style="38" customWidth="1"/>
    <col min="14230" max="14230" width="11.42578125" style="38" customWidth="1"/>
    <col min="14231" max="14479" width="9.140625" style="38"/>
    <col min="14480" max="14480" width="57.85546875" style="38" customWidth="1"/>
    <col min="14481" max="14481" width="10.85546875" style="38" customWidth="1"/>
    <col min="14482" max="14482" width="15.28515625" style="38" customWidth="1"/>
    <col min="14483" max="14483" width="15.42578125" style="38" customWidth="1"/>
    <col min="14484" max="14484" width="16" style="38" customWidth="1"/>
    <col min="14485" max="14485" width="21.42578125" style="38" customWidth="1"/>
    <col min="14486" max="14486" width="11.42578125" style="38" customWidth="1"/>
    <col min="14487" max="14735" width="9.140625" style="38"/>
    <col min="14736" max="14736" width="57.85546875" style="38" customWidth="1"/>
    <col min="14737" max="14737" width="10.85546875" style="38" customWidth="1"/>
    <col min="14738" max="14738" width="15.28515625" style="38" customWidth="1"/>
    <col min="14739" max="14739" width="15.42578125" style="38" customWidth="1"/>
    <col min="14740" max="14740" width="16" style="38" customWidth="1"/>
    <col min="14741" max="14741" width="21.42578125" style="38" customWidth="1"/>
    <col min="14742" max="14742" width="11.42578125" style="38" customWidth="1"/>
    <col min="14743" max="14991" width="9.140625" style="38"/>
    <col min="14992" max="14992" width="57.85546875" style="38" customWidth="1"/>
    <col min="14993" max="14993" width="10.85546875" style="38" customWidth="1"/>
    <col min="14994" max="14994" width="15.28515625" style="38" customWidth="1"/>
    <col min="14995" max="14995" width="15.42578125" style="38" customWidth="1"/>
    <col min="14996" max="14996" width="16" style="38" customWidth="1"/>
    <col min="14997" max="14997" width="21.42578125" style="38" customWidth="1"/>
    <col min="14998" max="14998" width="11.42578125" style="38" customWidth="1"/>
    <col min="14999" max="15247" width="9.140625" style="38"/>
    <col min="15248" max="15248" width="57.85546875" style="38" customWidth="1"/>
    <col min="15249" max="15249" width="10.85546875" style="38" customWidth="1"/>
    <col min="15250" max="15250" width="15.28515625" style="38" customWidth="1"/>
    <col min="15251" max="15251" width="15.42578125" style="38" customWidth="1"/>
    <col min="15252" max="15252" width="16" style="38" customWidth="1"/>
    <col min="15253" max="15253" width="21.42578125" style="38" customWidth="1"/>
    <col min="15254" max="15254" width="11.42578125" style="38" customWidth="1"/>
    <col min="15255" max="15503" width="9.140625" style="38"/>
    <col min="15504" max="15504" width="57.85546875" style="38" customWidth="1"/>
    <col min="15505" max="15505" width="10.85546875" style="38" customWidth="1"/>
    <col min="15506" max="15506" width="15.28515625" style="38" customWidth="1"/>
    <col min="15507" max="15507" width="15.42578125" style="38" customWidth="1"/>
    <col min="15508" max="15508" width="16" style="38" customWidth="1"/>
    <col min="15509" max="15509" width="21.42578125" style="38" customWidth="1"/>
    <col min="15510" max="15510" width="11.42578125" style="38" customWidth="1"/>
    <col min="15511" max="15759" width="9.140625" style="38"/>
    <col min="15760" max="15760" width="57.85546875" style="38" customWidth="1"/>
    <col min="15761" max="15761" width="10.85546875" style="38" customWidth="1"/>
    <col min="15762" max="15762" width="15.28515625" style="38" customWidth="1"/>
    <col min="15763" max="15763" width="15.42578125" style="38" customWidth="1"/>
    <col min="15764" max="15764" width="16" style="38" customWidth="1"/>
    <col min="15765" max="15765" width="21.42578125" style="38" customWidth="1"/>
    <col min="15766" max="15766" width="11.42578125" style="38" customWidth="1"/>
    <col min="15767" max="16015" width="9.140625" style="38"/>
    <col min="16016" max="16016" width="57.85546875" style="38" customWidth="1"/>
    <col min="16017" max="16017" width="10.85546875" style="38" customWidth="1"/>
    <col min="16018" max="16018" width="15.28515625" style="38" customWidth="1"/>
    <col min="16019" max="16019" width="15.42578125" style="38" customWidth="1"/>
    <col min="16020" max="16020" width="16" style="38" customWidth="1"/>
    <col min="16021" max="16021" width="21.42578125" style="38" customWidth="1"/>
    <col min="16022" max="16022" width="11.42578125" style="38" customWidth="1"/>
    <col min="16023" max="16384" width="9.140625" style="38"/>
  </cols>
  <sheetData>
    <row r="1" spans="1:6" x14ac:dyDescent="0.25">
      <c r="D1" s="174" t="s">
        <v>275</v>
      </c>
      <c r="E1" s="175"/>
      <c r="F1" s="175"/>
    </row>
    <row r="2" spans="1:6" x14ac:dyDescent="0.25">
      <c r="A2" s="176" t="s">
        <v>63</v>
      </c>
      <c r="B2" s="176"/>
      <c r="C2" s="176"/>
      <c r="D2" s="176"/>
      <c r="E2" s="176"/>
      <c r="F2" s="176"/>
    </row>
    <row r="3" spans="1:6" x14ac:dyDescent="0.25">
      <c r="A3" s="177" t="s">
        <v>16</v>
      </c>
      <c r="B3" s="177"/>
      <c r="C3" s="177"/>
      <c r="D3" s="177"/>
      <c r="E3" s="177"/>
      <c r="F3" s="177"/>
    </row>
    <row r="4" spans="1:6" x14ac:dyDescent="0.25">
      <c r="A4" s="128" t="s">
        <v>379</v>
      </c>
      <c r="B4" s="127" t="s">
        <v>437</v>
      </c>
      <c r="C4" s="127"/>
      <c r="D4" s="127"/>
      <c r="E4" s="127"/>
      <c r="F4" s="127"/>
    </row>
    <row r="5" spans="1:6" s="39" customFormat="1" x14ac:dyDescent="0.25">
      <c r="F5" s="40" t="s">
        <v>0</v>
      </c>
    </row>
    <row r="6" spans="1:6" ht="114" x14ac:dyDescent="0.25">
      <c r="A6" s="41" t="s">
        <v>21</v>
      </c>
      <c r="B6" s="41" t="s">
        <v>22</v>
      </c>
      <c r="C6" s="41" t="s">
        <v>64</v>
      </c>
      <c r="D6" s="41" t="s">
        <v>65</v>
      </c>
      <c r="E6" s="42" t="s">
        <v>66</v>
      </c>
      <c r="F6" s="41" t="s">
        <v>67</v>
      </c>
    </row>
    <row r="7" spans="1:6" x14ac:dyDescent="0.25">
      <c r="A7" s="43">
        <v>1</v>
      </c>
      <c r="B7" s="43">
        <v>2</v>
      </c>
      <c r="C7" s="43">
        <v>3</v>
      </c>
      <c r="D7" s="43">
        <v>4</v>
      </c>
      <c r="E7" s="44">
        <v>5</v>
      </c>
      <c r="F7" s="43">
        <v>6</v>
      </c>
    </row>
    <row r="8" spans="1:6" x14ac:dyDescent="0.25">
      <c r="A8" s="45" t="s">
        <v>189</v>
      </c>
      <c r="B8" s="46" t="s">
        <v>98</v>
      </c>
      <c r="C8" s="47">
        <v>890</v>
      </c>
      <c r="D8" s="47">
        <v>3150</v>
      </c>
      <c r="E8" s="47">
        <v>4142</v>
      </c>
      <c r="F8" s="47">
        <v>16108</v>
      </c>
    </row>
    <row r="9" spans="1:6" x14ac:dyDescent="0.25">
      <c r="A9" s="48" t="s">
        <v>190</v>
      </c>
      <c r="B9" s="46" t="s">
        <v>77</v>
      </c>
      <c r="C9" s="49" t="s">
        <v>77</v>
      </c>
      <c r="D9" s="50" t="s">
        <v>77</v>
      </c>
      <c r="E9" s="141" t="s">
        <v>77</v>
      </c>
      <c r="F9" s="51" t="s">
        <v>77</v>
      </c>
    </row>
    <row r="10" spans="1:6" x14ac:dyDescent="0.25">
      <c r="A10" s="52" t="s">
        <v>68</v>
      </c>
      <c r="B10" s="46" t="s">
        <v>1</v>
      </c>
      <c r="C10" s="53">
        <v>0</v>
      </c>
      <c r="D10" s="54">
        <v>0</v>
      </c>
      <c r="E10" s="140">
        <v>0</v>
      </c>
      <c r="F10" s="55">
        <v>0</v>
      </c>
    </row>
    <row r="11" spans="1:6" x14ac:dyDescent="0.25">
      <c r="A11" s="52" t="s">
        <v>69</v>
      </c>
      <c r="B11" s="46" t="s">
        <v>2</v>
      </c>
      <c r="C11" s="53">
        <v>890</v>
      </c>
      <c r="D11" s="160">
        <v>2845</v>
      </c>
      <c r="E11" s="153">
        <v>1471</v>
      </c>
      <c r="F11" s="137">
        <v>7076</v>
      </c>
    </row>
    <row r="12" spans="1:6" x14ac:dyDescent="0.25">
      <c r="A12" s="143" t="s">
        <v>190</v>
      </c>
      <c r="B12" s="46" t="s">
        <v>77</v>
      </c>
      <c r="C12" s="49" t="s">
        <v>77</v>
      </c>
      <c r="D12" s="161" t="s">
        <v>77</v>
      </c>
      <c r="E12" s="157"/>
      <c r="F12" s="135" t="s">
        <v>77</v>
      </c>
    </row>
    <row r="13" spans="1:6" ht="30" x14ac:dyDescent="0.25">
      <c r="A13" s="120" t="s">
        <v>371</v>
      </c>
      <c r="B13" s="56" t="s">
        <v>426</v>
      </c>
      <c r="C13" s="57">
        <v>0</v>
      </c>
      <c r="D13" s="113">
        <v>0</v>
      </c>
      <c r="E13" s="153">
        <v>484</v>
      </c>
      <c r="F13" s="137">
        <v>2195</v>
      </c>
    </row>
    <row r="14" spans="1:6" x14ac:dyDescent="0.25">
      <c r="A14" s="143" t="s">
        <v>190</v>
      </c>
      <c r="B14" s="56"/>
      <c r="C14" s="57"/>
      <c r="D14" s="113"/>
      <c r="E14" s="153"/>
      <c r="F14" s="137"/>
    </row>
    <row r="15" spans="1:6" ht="45" x14ac:dyDescent="0.25">
      <c r="A15" s="121" t="s">
        <v>369</v>
      </c>
      <c r="B15" s="56" t="s">
        <v>427</v>
      </c>
      <c r="C15" s="57">
        <v>0</v>
      </c>
      <c r="D15" s="113">
        <v>0</v>
      </c>
      <c r="E15" s="153">
        <v>484</v>
      </c>
      <c r="F15" s="137">
        <v>2135</v>
      </c>
    </row>
    <row r="16" spans="1:6" ht="45" x14ac:dyDescent="0.25">
      <c r="A16" s="122" t="s">
        <v>370</v>
      </c>
      <c r="B16" s="46" t="s">
        <v>428</v>
      </c>
      <c r="C16" s="53">
        <v>0</v>
      </c>
      <c r="D16" s="113">
        <v>0</v>
      </c>
      <c r="E16" s="153">
        <v>0</v>
      </c>
      <c r="F16" s="137">
        <v>60</v>
      </c>
    </row>
    <row r="17" spans="1:6" ht="30" x14ac:dyDescent="0.25">
      <c r="A17" s="120" t="s">
        <v>372</v>
      </c>
      <c r="B17" s="56" t="s">
        <v>429</v>
      </c>
      <c r="C17" s="57">
        <v>890</v>
      </c>
      <c r="D17" s="113">
        <v>2845</v>
      </c>
      <c r="E17" s="153">
        <v>987</v>
      </c>
      <c r="F17" s="137">
        <v>4881</v>
      </c>
    </row>
    <row r="18" spans="1:6" x14ac:dyDescent="0.25">
      <c r="A18" s="143" t="s">
        <v>190</v>
      </c>
      <c r="B18" s="56"/>
      <c r="C18" s="57"/>
      <c r="D18" s="113"/>
      <c r="E18" s="153"/>
      <c r="F18" s="137"/>
    </row>
    <row r="19" spans="1:6" ht="45" x14ac:dyDescent="0.25">
      <c r="A19" s="122" t="s">
        <v>373</v>
      </c>
      <c r="B19" s="46" t="s">
        <v>430</v>
      </c>
      <c r="C19" s="53">
        <v>0</v>
      </c>
      <c r="D19" s="113"/>
      <c r="E19" s="153">
        <v>0</v>
      </c>
      <c r="F19" s="137">
        <v>1609</v>
      </c>
    </row>
    <row r="20" spans="1:6" ht="30" x14ac:dyDescent="0.25">
      <c r="A20" s="122" t="s">
        <v>374</v>
      </c>
      <c r="B20" s="46" t="s">
        <v>431</v>
      </c>
      <c r="C20" s="53">
        <v>411</v>
      </c>
      <c r="D20" s="113">
        <v>1328</v>
      </c>
      <c r="E20" s="153">
        <v>427</v>
      </c>
      <c r="F20" s="137">
        <v>1274</v>
      </c>
    </row>
    <row r="21" spans="1:6" ht="30" x14ac:dyDescent="0.25">
      <c r="A21" s="120" t="s">
        <v>375</v>
      </c>
      <c r="B21" s="56" t="s">
        <v>432</v>
      </c>
      <c r="C21" s="57">
        <v>0</v>
      </c>
      <c r="D21" s="113">
        <v>0</v>
      </c>
      <c r="E21" s="153">
        <v>0</v>
      </c>
      <c r="F21" s="137">
        <v>0</v>
      </c>
    </row>
    <row r="22" spans="1:6" x14ac:dyDescent="0.25">
      <c r="A22" s="143" t="s">
        <v>190</v>
      </c>
      <c r="B22" s="56"/>
      <c r="C22" s="57"/>
      <c r="D22" s="113"/>
      <c r="E22" s="153">
        <v>0</v>
      </c>
      <c r="F22" s="137"/>
    </row>
    <row r="23" spans="1:6" ht="30" x14ac:dyDescent="0.25">
      <c r="A23" s="122" t="s">
        <v>376</v>
      </c>
      <c r="B23" s="46" t="s">
        <v>433</v>
      </c>
      <c r="C23" s="53">
        <v>0</v>
      </c>
      <c r="D23" s="113">
        <v>0</v>
      </c>
      <c r="E23" s="153">
        <v>0</v>
      </c>
      <c r="F23" s="137">
        <v>0</v>
      </c>
    </row>
    <row r="24" spans="1:6" x14ac:dyDescent="0.25">
      <c r="A24" s="119" t="s">
        <v>377</v>
      </c>
      <c r="B24" s="46" t="s">
        <v>3</v>
      </c>
      <c r="C24" s="53">
        <v>0</v>
      </c>
      <c r="D24" s="113">
        <v>305</v>
      </c>
      <c r="E24" s="153">
        <v>2671</v>
      </c>
      <c r="F24" s="137">
        <v>9032</v>
      </c>
    </row>
    <row r="25" spans="1:6" x14ac:dyDescent="0.25">
      <c r="A25" s="119" t="s">
        <v>378</v>
      </c>
      <c r="B25" s="46" t="s">
        <v>4</v>
      </c>
      <c r="C25" s="53">
        <v>0</v>
      </c>
      <c r="D25" s="113">
        <v>0</v>
      </c>
      <c r="E25" s="153">
        <v>0</v>
      </c>
      <c r="F25" s="137">
        <v>0</v>
      </c>
    </row>
    <row r="26" spans="1:6" x14ac:dyDescent="0.25">
      <c r="A26" s="58" t="s">
        <v>191</v>
      </c>
      <c r="B26" s="46" t="s">
        <v>101</v>
      </c>
      <c r="C26" s="47">
        <v>31539</v>
      </c>
      <c r="D26" s="154">
        <v>176121</v>
      </c>
      <c r="E26" s="154">
        <v>27855</v>
      </c>
      <c r="F26" s="154">
        <v>982128</v>
      </c>
    </row>
    <row r="27" spans="1:6" x14ac:dyDescent="0.25">
      <c r="A27" s="48" t="s">
        <v>59</v>
      </c>
      <c r="B27" s="46" t="s">
        <v>77</v>
      </c>
      <c r="C27" s="49" t="s">
        <v>77</v>
      </c>
      <c r="D27" s="161" t="s">
        <v>77</v>
      </c>
      <c r="E27" s="157" t="s">
        <v>77</v>
      </c>
      <c r="F27" s="135" t="s">
        <v>77</v>
      </c>
    </row>
    <row r="28" spans="1:6" x14ac:dyDescent="0.25">
      <c r="A28" s="52" t="s">
        <v>192</v>
      </c>
      <c r="B28" s="46" t="s">
        <v>70</v>
      </c>
      <c r="C28" s="53">
        <v>4200</v>
      </c>
      <c r="D28" s="160">
        <v>101213</v>
      </c>
      <c r="E28" s="153">
        <v>0</v>
      </c>
      <c r="F28" s="137">
        <v>9300</v>
      </c>
    </row>
    <row r="29" spans="1:6" x14ac:dyDescent="0.25">
      <c r="A29" s="118" t="s">
        <v>59</v>
      </c>
      <c r="B29" s="59" t="s">
        <v>77</v>
      </c>
      <c r="C29" s="53"/>
      <c r="D29" s="162" t="s">
        <v>77</v>
      </c>
      <c r="E29" s="153"/>
      <c r="F29" s="135" t="s">
        <v>77</v>
      </c>
    </row>
    <row r="30" spans="1:6" x14ac:dyDescent="0.25">
      <c r="A30" s="119" t="s">
        <v>193</v>
      </c>
      <c r="B30" s="60" t="s">
        <v>194</v>
      </c>
      <c r="C30" s="53">
        <v>0</v>
      </c>
      <c r="D30" s="116">
        <v>0</v>
      </c>
      <c r="E30" s="153">
        <v>0</v>
      </c>
      <c r="F30" s="137">
        <v>0</v>
      </c>
    </row>
    <row r="31" spans="1:6" x14ac:dyDescent="0.25">
      <c r="A31" s="119" t="s">
        <v>195</v>
      </c>
      <c r="B31" s="60" t="s">
        <v>196</v>
      </c>
      <c r="C31" s="53">
        <v>4200</v>
      </c>
      <c r="D31" s="116">
        <v>101213</v>
      </c>
      <c r="E31" s="153">
        <v>4000</v>
      </c>
      <c r="F31" s="137">
        <v>9300</v>
      </c>
    </row>
    <row r="32" spans="1:6" x14ac:dyDescent="0.25">
      <c r="A32" s="52" t="s">
        <v>197</v>
      </c>
      <c r="B32" s="60" t="s">
        <v>71</v>
      </c>
      <c r="C32" s="53">
        <v>3170</v>
      </c>
      <c r="D32" s="116">
        <v>9950</v>
      </c>
      <c r="E32" s="153">
        <v>5159</v>
      </c>
      <c r="F32" s="137">
        <v>18834</v>
      </c>
    </row>
    <row r="33" spans="1:6" x14ac:dyDescent="0.25">
      <c r="A33" s="52" t="s">
        <v>198</v>
      </c>
      <c r="B33" s="60" t="s">
        <v>199</v>
      </c>
      <c r="C33" s="53">
        <v>0</v>
      </c>
      <c r="D33" s="116"/>
      <c r="E33" s="153">
        <v>0</v>
      </c>
      <c r="F33" s="137">
        <v>897810</v>
      </c>
    </row>
    <row r="34" spans="1:6" x14ac:dyDescent="0.25">
      <c r="A34" s="52" t="s">
        <v>200</v>
      </c>
      <c r="B34" s="60" t="s">
        <v>201</v>
      </c>
      <c r="C34" s="53">
        <v>22037</v>
      </c>
      <c r="D34" s="116">
        <v>59087</v>
      </c>
      <c r="E34" s="153">
        <v>16655</v>
      </c>
      <c r="F34" s="137">
        <v>49550</v>
      </c>
    </row>
    <row r="35" spans="1:6" x14ac:dyDescent="0.25">
      <c r="A35" s="52" t="s">
        <v>202</v>
      </c>
      <c r="B35" s="60" t="s">
        <v>203</v>
      </c>
      <c r="C35" s="53">
        <v>540</v>
      </c>
      <c r="D35" s="116">
        <v>1409</v>
      </c>
      <c r="E35" s="153">
        <v>461</v>
      </c>
      <c r="F35" s="137">
        <v>1432</v>
      </c>
    </row>
    <row r="36" spans="1:6" x14ac:dyDescent="0.25">
      <c r="A36" s="52" t="s">
        <v>204</v>
      </c>
      <c r="B36" s="60" t="s">
        <v>205</v>
      </c>
      <c r="C36" s="53">
        <v>316</v>
      </c>
      <c r="D36" s="116">
        <v>950</v>
      </c>
      <c r="E36" s="153">
        <v>334</v>
      </c>
      <c r="F36" s="137">
        <v>946</v>
      </c>
    </row>
    <row r="37" spans="1:6" x14ac:dyDescent="0.25">
      <c r="A37" s="52" t="s">
        <v>206</v>
      </c>
      <c r="B37" s="60" t="s">
        <v>207</v>
      </c>
      <c r="C37" s="53">
        <v>1276</v>
      </c>
      <c r="D37" s="150">
        <v>3512</v>
      </c>
      <c r="E37" s="153">
        <v>1246</v>
      </c>
      <c r="F37" s="137">
        <v>4256</v>
      </c>
    </row>
    <row r="38" spans="1:6" x14ac:dyDescent="0.25">
      <c r="A38" s="52" t="s">
        <v>208</v>
      </c>
      <c r="B38" s="60" t="s">
        <v>209</v>
      </c>
      <c r="C38" s="53">
        <v>0</v>
      </c>
      <c r="D38" s="116">
        <v>0</v>
      </c>
      <c r="E38" s="153">
        <v>0</v>
      </c>
      <c r="F38" s="137">
        <v>0</v>
      </c>
    </row>
    <row r="39" spans="1:6" x14ac:dyDescent="0.25">
      <c r="A39" s="52" t="s">
        <v>30</v>
      </c>
      <c r="B39" s="60" t="s">
        <v>210</v>
      </c>
      <c r="C39" s="53">
        <v>0</v>
      </c>
      <c r="D39" s="116">
        <v>0</v>
      </c>
      <c r="E39" s="153">
        <v>0</v>
      </c>
      <c r="F39" s="137">
        <v>0</v>
      </c>
    </row>
    <row r="40" spans="1:6" x14ac:dyDescent="0.25">
      <c r="A40" s="58" t="s">
        <v>211</v>
      </c>
      <c r="B40" s="60" t="s">
        <v>102</v>
      </c>
      <c r="C40" s="47">
        <v>0</v>
      </c>
      <c r="D40" s="114">
        <v>328</v>
      </c>
      <c r="E40" s="155">
        <v>0</v>
      </c>
      <c r="F40" s="136">
        <v>300</v>
      </c>
    </row>
    <row r="41" spans="1:6" ht="42.75" x14ac:dyDescent="0.25">
      <c r="A41" s="58" t="s">
        <v>212</v>
      </c>
      <c r="B41" s="60" t="s">
        <v>27</v>
      </c>
      <c r="C41" s="47">
        <v>18473</v>
      </c>
      <c r="D41" s="114">
        <v>23298</v>
      </c>
      <c r="E41" s="155">
        <v>3028</v>
      </c>
      <c r="F41" s="136">
        <v>8360</v>
      </c>
    </row>
    <row r="42" spans="1:6" x14ac:dyDescent="0.25">
      <c r="A42" s="58" t="s">
        <v>213</v>
      </c>
      <c r="B42" s="60" t="s">
        <v>104</v>
      </c>
      <c r="C42" s="47">
        <v>3</v>
      </c>
      <c r="D42" s="114">
        <v>73</v>
      </c>
      <c r="E42" s="155">
        <v>0</v>
      </c>
      <c r="F42" s="136">
        <v>0</v>
      </c>
    </row>
    <row r="43" spans="1:6" x14ac:dyDescent="0.25">
      <c r="A43" s="58" t="s">
        <v>214</v>
      </c>
      <c r="B43" s="60" t="s">
        <v>105</v>
      </c>
      <c r="C43" s="47">
        <v>2528</v>
      </c>
      <c r="D43" s="114">
        <v>15370</v>
      </c>
      <c r="E43" s="155">
        <v>10262</v>
      </c>
      <c r="F43" s="136">
        <v>30737</v>
      </c>
    </row>
    <row r="44" spans="1:6" x14ac:dyDescent="0.25">
      <c r="A44" s="58" t="s">
        <v>215</v>
      </c>
      <c r="B44" s="60" t="s">
        <v>107</v>
      </c>
      <c r="C44" s="47">
        <v>0</v>
      </c>
      <c r="D44" s="114">
        <v>0</v>
      </c>
      <c r="E44" s="155">
        <v>0</v>
      </c>
      <c r="F44" s="136">
        <v>0</v>
      </c>
    </row>
    <row r="45" spans="1:6" x14ac:dyDescent="0.25">
      <c r="A45" s="58" t="s">
        <v>216</v>
      </c>
      <c r="B45" s="60" t="s">
        <v>108</v>
      </c>
      <c r="C45" s="47">
        <v>0</v>
      </c>
      <c r="D45" s="114">
        <v>0</v>
      </c>
      <c r="E45" s="155">
        <v>0</v>
      </c>
      <c r="F45" s="136">
        <v>0</v>
      </c>
    </row>
    <row r="46" spans="1:6" ht="28.5" x14ac:dyDescent="0.25">
      <c r="A46" s="58" t="s">
        <v>217</v>
      </c>
      <c r="B46" s="60" t="s">
        <v>109</v>
      </c>
      <c r="C46" s="47">
        <v>0</v>
      </c>
      <c r="D46" s="114">
        <v>0</v>
      </c>
      <c r="E46" s="155">
        <v>0</v>
      </c>
      <c r="F46" s="136">
        <v>0</v>
      </c>
    </row>
    <row r="47" spans="1:6" x14ac:dyDescent="0.25">
      <c r="A47" s="58" t="s">
        <v>218</v>
      </c>
      <c r="B47" s="60" t="s">
        <v>110</v>
      </c>
      <c r="C47" s="47">
        <v>0</v>
      </c>
      <c r="D47" s="114">
        <v>0</v>
      </c>
      <c r="E47" s="155">
        <v>0</v>
      </c>
      <c r="F47" s="136">
        <v>0</v>
      </c>
    </row>
    <row r="48" spans="1:6" x14ac:dyDescent="0.25">
      <c r="A48" s="48" t="s">
        <v>59</v>
      </c>
      <c r="B48" s="60" t="s">
        <v>77</v>
      </c>
      <c r="C48" s="49" t="s">
        <v>77</v>
      </c>
      <c r="D48" s="115" t="s">
        <v>77</v>
      </c>
      <c r="E48" s="157"/>
      <c r="F48" s="135" t="s">
        <v>77</v>
      </c>
    </row>
    <row r="49" spans="1:6" x14ac:dyDescent="0.25">
      <c r="A49" s="52" t="s">
        <v>219</v>
      </c>
      <c r="B49" s="60" t="s">
        <v>220</v>
      </c>
      <c r="C49" s="53">
        <v>0</v>
      </c>
      <c r="D49" s="116">
        <v>0</v>
      </c>
      <c r="E49" s="153">
        <v>0</v>
      </c>
      <c r="F49" s="137">
        <v>0</v>
      </c>
    </row>
    <row r="50" spans="1:6" x14ac:dyDescent="0.25">
      <c r="A50" s="52" t="s">
        <v>221</v>
      </c>
      <c r="B50" s="65" t="s">
        <v>222</v>
      </c>
      <c r="C50" s="53">
        <v>0</v>
      </c>
      <c r="D50" s="117">
        <v>0</v>
      </c>
      <c r="E50" s="153">
        <v>0</v>
      </c>
      <c r="F50" s="137">
        <v>0</v>
      </c>
    </row>
    <row r="51" spans="1:6" x14ac:dyDescent="0.25">
      <c r="A51" s="52" t="s">
        <v>223</v>
      </c>
      <c r="B51" s="60" t="s">
        <v>224</v>
      </c>
      <c r="C51" s="53">
        <v>0</v>
      </c>
      <c r="D51" s="116">
        <v>0</v>
      </c>
      <c r="E51" s="153">
        <v>0</v>
      </c>
      <c r="F51" s="137">
        <v>0</v>
      </c>
    </row>
    <row r="52" spans="1:6" x14ac:dyDescent="0.25">
      <c r="A52" s="52" t="s">
        <v>225</v>
      </c>
      <c r="B52" s="60" t="s">
        <v>226</v>
      </c>
      <c r="C52" s="53">
        <v>0</v>
      </c>
      <c r="D52" s="116">
        <v>0</v>
      </c>
      <c r="E52" s="153">
        <v>0</v>
      </c>
      <c r="F52" s="137">
        <v>0</v>
      </c>
    </row>
    <row r="53" spans="1:6" ht="28.5" x14ac:dyDescent="0.25">
      <c r="A53" s="58" t="s">
        <v>227</v>
      </c>
      <c r="B53" s="60" t="s">
        <v>111</v>
      </c>
      <c r="C53" s="47">
        <v>0</v>
      </c>
      <c r="D53" s="114">
        <v>0</v>
      </c>
      <c r="E53" s="155">
        <v>0</v>
      </c>
      <c r="F53" s="136">
        <v>0</v>
      </c>
    </row>
    <row r="54" spans="1:6" x14ac:dyDescent="0.25">
      <c r="A54" s="58" t="s">
        <v>228</v>
      </c>
      <c r="B54" s="60" t="s">
        <v>112</v>
      </c>
      <c r="C54" s="47">
        <v>0</v>
      </c>
      <c r="D54" s="62"/>
      <c r="E54" s="69">
        <v>1505</v>
      </c>
      <c r="F54" s="63">
        <v>1505</v>
      </c>
    </row>
    <row r="55" spans="1:6" x14ac:dyDescent="0.25">
      <c r="A55" s="66" t="s">
        <v>229</v>
      </c>
      <c r="B55" s="67" t="s">
        <v>74</v>
      </c>
      <c r="C55" s="68">
        <v>53433</v>
      </c>
      <c r="D55" s="68">
        <v>218340</v>
      </c>
      <c r="E55" s="68">
        <v>46792</v>
      </c>
      <c r="F55" s="68">
        <v>1039138</v>
      </c>
    </row>
    <row r="56" spans="1:6" x14ac:dyDescent="0.25">
      <c r="A56" s="58" t="s">
        <v>230</v>
      </c>
      <c r="B56" s="60" t="s">
        <v>76</v>
      </c>
      <c r="C56" s="47">
        <v>369</v>
      </c>
      <c r="D56" s="47">
        <v>369</v>
      </c>
      <c r="E56" s="47">
        <v>0</v>
      </c>
      <c r="F56" s="47">
        <v>0</v>
      </c>
    </row>
    <row r="57" spans="1:6" x14ac:dyDescent="0.25">
      <c r="A57" s="48" t="s">
        <v>190</v>
      </c>
      <c r="B57" s="60" t="s">
        <v>77</v>
      </c>
      <c r="C57" s="49" t="s">
        <v>77</v>
      </c>
      <c r="D57" s="115" t="s">
        <v>77</v>
      </c>
      <c r="E57" s="157" t="s">
        <v>77</v>
      </c>
      <c r="F57" s="135" t="s">
        <v>77</v>
      </c>
    </row>
    <row r="58" spans="1:6" x14ac:dyDescent="0.25">
      <c r="A58" s="52" t="s">
        <v>231</v>
      </c>
      <c r="B58" s="60" t="s">
        <v>79</v>
      </c>
      <c r="C58" s="53">
        <v>0</v>
      </c>
      <c r="D58" s="116">
        <v>0</v>
      </c>
      <c r="E58" s="153">
        <v>0</v>
      </c>
      <c r="F58" s="137">
        <v>0</v>
      </c>
    </row>
    <row r="59" spans="1:6" x14ac:dyDescent="0.25">
      <c r="A59" s="52" t="s">
        <v>72</v>
      </c>
      <c r="B59" s="60" t="s">
        <v>81</v>
      </c>
      <c r="C59" s="53">
        <v>0</v>
      </c>
      <c r="D59" s="116">
        <v>0</v>
      </c>
      <c r="E59" s="153">
        <v>0</v>
      </c>
      <c r="F59" s="137">
        <v>0</v>
      </c>
    </row>
    <row r="60" spans="1:6" x14ac:dyDescent="0.25">
      <c r="A60" s="52" t="s">
        <v>73</v>
      </c>
      <c r="B60" s="60" t="s">
        <v>82</v>
      </c>
      <c r="C60" s="53">
        <v>369</v>
      </c>
      <c r="D60" s="116">
        <v>369</v>
      </c>
      <c r="E60" s="153">
        <v>0</v>
      </c>
      <c r="F60" s="137">
        <v>0</v>
      </c>
    </row>
    <row r="61" spans="1:6" x14ac:dyDescent="0.25">
      <c r="A61" s="52" t="s">
        <v>232</v>
      </c>
      <c r="B61" s="60" t="s">
        <v>83</v>
      </c>
      <c r="C61" s="53">
        <v>0</v>
      </c>
      <c r="D61" s="116">
        <v>0</v>
      </c>
      <c r="E61" s="153">
        <v>0</v>
      </c>
      <c r="F61" s="137">
        <v>0</v>
      </c>
    </row>
    <row r="62" spans="1:6" x14ac:dyDescent="0.25">
      <c r="A62" s="58" t="s">
        <v>233</v>
      </c>
      <c r="B62" s="60" t="s">
        <v>85</v>
      </c>
      <c r="C62" s="47">
        <v>1477</v>
      </c>
      <c r="D62" s="154">
        <v>4278</v>
      </c>
      <c r="E62" s="154">
        <v>1394</v>
      </c>
      <c r="F62" s="154">
        <v>5290</v>
      </c>
    </row>
    <row r="63" spans="1:6" x14ac:dyDescent="0.25">
      <c r="A63" s="48" t="s">
        <v>59</v>
      </c>
      <c r="B63" s="60" t="s">
        <v>77</v>
      </c>
      <c r="C63" s="49" t="s">
        <v>77</v>
      </c>
      <c r="D63" s="115"/>
      <c r="E63" s="157" t="s">
        <v>77</v>
      </c>
      <c r="F63" s="135"/>
    </row>
    <row r="64" spans="1:6" x14ac:dyDescent="0.25">
      <c r="A64" s="52" t="s">
        <v>234</v>
      </c>
      <c r="B64" s="60" t="s">
        <v>115</v>
      </c>
      <c r="C64" s="53">
        <v>0</v>
      </c>
      <c r="D64" s="116">
        <v>0</v>
      </c>
      <c r="E64" s="153">
        <v>0</v>
      </c>
      <c r="F64" s="137">
        <v>0</v>
      </c>
    </row>
    <row r="65" spans="1:6" x14ac:dyDescent="0.25">
      <c r="A65" s="52" t="s">
        <v>235</v>
      </c>
      <c r="B65" s="60" t="s">
        <v>119</v>
      </c>
      <c r="C65" s="53">
        <v>287</v>
      </c>
      <c r="D65" s="116">
        <v>807</v>
      </c>
      <c r="E65" s="153">
        <v>247</v>
      </c>
      <c r="F65" s="137">
        <v>839</v>
      </c>
    </row>
    <row r="66" spans="1:6" x14ac:dyDescent="0.25">
      <c r="A66" s="52" t="s">
        <v>236</v>
      </c>
      <c r="B66" s="60" t="s">
        <v>121</v>
      </c>
      <c r="C66" s="53">
        <v>128</v>
      </c>
      <c r="D66" s="116">
        <v>266</v>
      </c>
      <c r="E66" s="153">
        <v>95</v>
      </c>
      <c r="F66" s="137">
        <v>1204</v>
      </c>
    </row>
    <row r="67" spans="1:6" x14ac:dyDescent="0.25">
      <c r="A67" s="52" t="s">
        <v>386</v>
      </c>
      <c r="B67" s="60" t="s">
        <v>123</v>
      </c>
      <c r="C67" s="53">
        <v>1062</v>
      </c>
      <c r="D67" s="116">
        <v>3205</v>
      </c>
      <c r="E67" s="153">
        <v>1052</v>
      </c>
      <c r="F67" s="137">
        <v>3211</v>
      </c>
    </row>
    <row r="68" spans="1:6" x14ac:dyDescent="0.25">
      <c r="A68" s="52" t="s">
        <v>237</v>
      </c>
      <c r="B68" s="60" t="s">
        <v>125</v>
      </c>
      <c r="C68" s="53">
        <v>0</v>
      </c>
      <c r="D68" s="116">
        <v>0</v>
      </c>
      <c r="E68" s="153">
        <v>0</v>
      </c>
      <c r="F68" s="137">
        <v>36</v>
      </c>
    </row>
    <row r="69" spans="1:6" x14ac:dyDescent="0.25">
      <c r="A69" s="52" t="s">
        <v>238</v>
      </c>
      <c r="B69" s="60" t="s">
        <v>127</v>
      </c>
      <c r="C69" s="53">
        <v>0</v>
      </c>
      <c r="D69" s="116"/>
      <c r="E69" s="153">
        <v>0</v>
      </c>
      <c r="F69" s="137">
        <v>0</v>
      </c>
    </row>
    <row r="70" spans="1:6" ht="28.5" x14ac:dyDescent="0.25">
      <c r="A70" s="58" t="s">
        <v>239</v>
      </c>
      <c r="B70" s="60" t="s">
        <v>87</v>
      </c>
      <c r="C70" s="61">
        <v>0</v>
      </c>
      <c r="D70" s="159">
        <v>0</v>
      </c>
      <c r="E70" s="155">
        <v>0</v>
      </c>
      <c r="F70" s="136">
        <v>0</v>
      </c>
    </row>
    <row r="71" spans="1:6" x14ac:dyDescent="0.25">
      <c r="A71" s="48" t="s">
        <v>59</v>
      </c>
      <c r="B71" s="65" t="s">
        <v>77</v>
      </c>
      <c r="C71" s="49" t="s">
        <v>77</v>
      </c>
      <c r="D71" s="115" t="s">
        <v>77</v>
      </c>
      <c r="E71" s="157" t="s">
        <v>77</v>
      </c>
      <c r="F71" s="135" t="s">
        <v>77</v>
      </c>
    </row>
    <row r="72" spans="1:6" x14ac:dyDescent="0.25">
      <c r="A72" s="52" t="s">
        <v>240</v>
      </c>
      <c r="B72" s="60" t="s">
        <v>132</v>
      </c>
      <c r="C72" s="53">
        <v>0</v>
      </c>
      <c r="D72" s="116">
        <v>0</v>
      </c>
      <c r="E72" s="153">
        <v>0</v>
      </c>
      <c r="F72" s="137">
        <v>0</v>
      </c>
    </row>
    <row r="73" spans="1:6" x14ac:dyDescent="0.25">
      <c r="A73" s="52" t="s">
        <v>241</v>
      </c>
      <c r="B73" s="60" t="s">
        <v>134</v>
      </c>
      <c r="C73" s="53">
        <v>0</v>
      </c>
      <c r="D73" s="116">
        <v>0</v>
      </c>
      <c r="E73" s="153">
        <v>0</v>
      </c>
      <c r="F73" s="137">
        <v>0</v>
      </c>
    </row>
    <row r="74" spans="1:6" x14ac:dyDescent="0.25">
      <c r="A74" s="52" t="s">
        <v>242</v>
      </c>
      <c r="B74" s="60" t="s">
        <v>136</v>
      </c>
      <c r="C74" s="53">
        <v>0</v>
      </c>
      <c r="D74" s="116">
        <v>0</v>
      </c>
      <c r="E74" s="153">
        <v>0</v>
      </c>
      <c r="F74" s="137">
        <v>0</v>
      </c>
    </row>
    <row r="75" spans="1:6" x14ac:dyDescent="0.25">
      <c r="A75" s="52" t="s">
        <v>243</v>
      </c>
      <c r="B75" s="60" t="s">
        <v>138</v>
      </c>
      <c r="C75" s="53">
        <v>0</v>
      </c>
      <c r="D75" s="116">
        <v>0</v>
      </c>
      <c r="E75" s="153">
        <v>0</v>
      </c>
      <c r="F75" s="137">
        <v>0</v>
      </c>
    </row>
    <row r="76" spans="1:6" x14ac:dyDescent="0.25">
      <c r="A76" s="52" t="s">
        <v>244</v>
      </c>
      <c r="B76" s="60" t="s">
        <v>245</v>
      </c>
      <c r="C76" s="53">
        <v>0</v>
      </c>
      <c r="D76" s="116">
        <v>0</v>
      </c>
      <c r="E76" s="153">
        <v>0</v>
      </c>
      <c r="F76" s="137">
        <v>0</v>
      </c>
    </row>
    <row r="77" spans="1:6" x14ac:dyDescent="0.25">
      <c r="A77" s="58" t="s">
        <v>246</v>
      </c>
      <c r="B77" s="60" t="s">
        <v>88</v>
      </c>
      <c r="C77" s="47">
        <v>0</v>
      </c>
      <c r="D77" s="114">
        <v>157</v>
      </c>
      <c r="E77" s="155">
        <v>0</v>
      </c>
      <c r="F77" s="136">
        <v>65</v>
      </c>
    </row>
    <row r="78" spans="1:6" ht="42.75" x14ac:dyDescent="0.25">
      <c r="A78" s="58" t="s">
        <v>247</v>
      </c>
      <c r="B78" s="60" t="s">
        <v>89</v>
      </c>
      <c r="C78" s="47">
        <v>274</v>
      </c>
      <c r="D78" s="114">
        <v>2210</v>
      </c>
      <c r="E78" s="155">
        <v>984</v>
      </c>
      <c r="F78" s="136">
        <v>6893</v>
      </c>
    </row>
    <row r="79" spans="1:6" x14ac:dyDescent="0.25">
      <c r="A79" s="58" t="s">
        <v>248</v>
      </c>
      <c r="B79" s="60" t="s">
        <v>90</v>
      </c>
      <c r="C79" s="47">
        <v>0</v>
      </c>
      <c r="D79" s="114">
        <v>318</v>
      </c>
      <c r="E79" s="155">
        <v>60</v>
      </c>
      <c r="F79" s="136">
        <v>75</v>
      </c>
    </row>
    <row r="80" spans="1:6" x14ac:dyDescent="0.25">
      <c r="A80" s="58" t="s">
        <v>249</v>
      </c>
      <c r="B80" s="60" t="s">
        <v>140</v>
      </c>
      <c r="C80" s="47">
        <v>4218</v>
      </c>
      <c r="D80" s="114">
        <v>10200</v>
      </c>
      <c r="E80" s="155">
        <v>12077</v>
      </c>
      <c r="F80" s="136">
        <v>43580</v>
      </c>
    </row>
    <row r="81" spans="1:6" x14ac:dyDescent="0.25">
      <c r="A81" s="58" t="s">
        <v>250</v>
      </c>
      <c r="B81" s="60" t="s">
        <v>142</v>
      </c>
      <c r="C81" s="47">
        <v>0</v>
      </c>
      <c r="D81" s="114">
        <v>0</v>
      </c>
      <c r="E81" s="155">
        <v>0</v>
      </c>
      <c r="F81" s="136">
        <v>0</v>
      </c>
    </row>
    <row r="82" spans="1:6" x14ac:dyDescent="0.25">
      <c r="A82" s="58" t="s">
        <v>84</v>
      </c>
      <c r="B82" s="60" t="s">
        <v>143</v>
      </c>
      <c r="C82" s="47">
        <v>0</v>
      </c>
      <c r="D82" s="114">
        <v>0</v>
      </c>
      <c r="E82" s="155">
        <v>0</v>
      </c>
      <c r="F82" s="136">
        <v>0</v>
      </c>
    </row>
    <row r="83" spans="1:6" ht="28.5" x14ac:dyDescent="0.25">
      <c r="A83" s="58" t="s">
        <v>251</v>
      </c>
      <c r="B83" s="60" t="s">
        <v>144</v>
      </c>
      <c r="C83" s="47">
        <v>0</v>
      </c>
      <c r="D83" s="62">
        <v>0</v>
      </c>
      <c r="E83" s="69">
        <v>0</v>
      </c>
      <c r="F83" s="63">
        <v>0</v>
      </c>
    </row>
    <row r="84" spans="1:6" ht="28.5" x14ac:dyDescent="0.25">
      <c r="A84" s="58" t="s">
        <v>252</v>
      </c>
      <c r="B84" s="60" t="s">
        <v>146</v>
      </c>
      <c r="C84" s="47">
        <v>0</v>
      </c>
      <c r="D84" s="62">
        <v>0</v>
      </c>
      <c r="E84" s="69">
        <v>0</v>
      </c>
      <c r="F84" s="63">
        <v>0</v>
      </c>
    </row>
    <row r="85" spans="1:6" x14ac:dyDescent="0.25">
      <c r="A85" s="48" t="s">
        <v>59</v>
      </c>
      <c r="B85" s="60" t="s">
        <v>77</v>
      </c>
      <c r="C85" s="49" t="s">
        <v>77</v>
      </c>
      <c r="D85" s="64" t="s">
        <v>77</v>
      </c>
      <c r="E85" s="141"/>
      <c r="F85" s="51" t="s">
        <v>77</v>
      </c>
    </row>
    <row r="86" spans="1:6" x14ac:dyDescent="0.25">
      <c r="A86" s="52" t="s">
        <v>253</v>
      </c>
      <c r="B86" s="60" t="s">
        <v>254</v>
      </c>
      <c r="C86" s="53">
        <v>0</v>
      </c>
      <c r="D86" s="61">
        <v>0</v>
      </c>
      <c r="E86" s="140">
        <v>0</v>
      </c>
      <c r="F86" s="55">
        <v>0</v>
      </c>
    </row>
    <row r="87" spans="1:6" x14ac:dyDescent="0.25">
      <c r="A87" s="52" t="s">
        <v>255</v>
      </c>
      <c r="B87" s="60" t="s">
        <v>256</v>
      </c>
      <c r="C87" s="53">
        <v>0</v>
      </c>
      <c r="D87" s="61">
        <v>0</v>
      </c>
      <c r="E87" s="140">
        <v>0</v>
      </c>
      <c r="F87" s="55">
        <v>0</v>
      </c>
    </row>
    <row r="88" spans="1:6" x14ac:dyDescent="0.25">
      <c r="A88" s="52" t="s">
        <v>257</v>
      </c>
      <c r="B88" s="60" t="s">
        <v>258</v>
      </c>
      <c r="C88" s="53">
        <v>0</v>
      </c>
      <c r="D88" s="116">
        <v>0</v>
      </c>
      <c r="E88" s="153">
        <v>0</v>
      </c>
      <c r="F88" s="137">
        <v>0</v>
      </c>
    </row>
    <row r="89" spans="1:6" x14ac:dyDescent="0.25">
      <c r="A89" s="52" t="s">
        <v>259</v>
      </c>
      <c r="B89" s="60" t="s">
        <v>260</v>
      </c>
      <c r="C89" s="53">
        <v>0</v>
      </c>
      <c r="D89" s="116">
        <v>0</v>
      </c>
      <c r="E89" s="153">
        <v>0</v>
      </c>
      <c r="F89" s="137">
        <v>0</v>
      </c>
    </row>
    <row r="90" spans="1:6" ht="28.5" x14ac:dyDescent="0.25">
      <c r="A90" s="58" t="s">
        <v>261</v>
      </c>
      <c r="B90" s="60" t="s">
        <v>147</v>
      </c>
      <c r="C90" s="47">
        <v>0</v>
      </c>
      <c r="D90" s="154">
        <v>200</v>
      </c>
      <c r="E90" s="155">
        <v>4452</v>
      </c>
      <c r="F90" s="136">
        <v>4452</v>
      </c>
    </row>
    <row r="91" spans="1:6" x14ac:dyDescent="0.25">
      <c r="A91" s="58" t="s">
        <v>75</v>
      </c>
      <c r="B91" s="60" t="s">
        <v>148</v>
      </c>
      <c r="C91" s="47">
        <v>51108</v>
      </c>
      <c r="D91" s="154">
        <v>141184</v>
      </c>
      <c r="E91" s="154">
        <v>60854</v>
      </c>
      <c r="F91" s="154">
        <v>183918</v>
      </c>
    </row>
    <row r="92" spans="1:6" x14ac:dyDescent="0.25">
      <c r="A92" s="48" t="s">
        <v>59</v>
      </c>
      <c r="B92" s="65" t="s">
        <v>77</v>
      </c>
      <c r="C92" s="49" t="s">
        <v>77</v>
      </c>
      <c r="D92" s="156" t="s">
        <v>77</v>
      </c>
      <c r="E92" s="157" t="s">
        <v>77</v>
      </c>
      <c r="F92" s="135" t="s">
        <v>77</v>
      </c>
    </row>
    <row r="93" spans="1:6" x14ac:dyDescent="0.25">
      <c r="A93" s="52" t="s">
        <v>78</v>
      </c>
      <c r="B93" s="60" t="s">
        <v>262</v>
      </c>
      <c r="C93" s="53">
        <v>36591</v>
      </c>
      <c r="D93" s="116">
        <v>93094</v>
      </c>
      <c r="E93" s="153">
        <v>31734</v>
      </c>
      <c r="F93" s="137">
        <v>113214</v>
      </c>
    </row>
    <row r="94" spans="1:6" x14ac:dyDescent="0.25">
      <c r="A94" s="70" t="s">
        <v>263</v>
      </c>
      <c r="B94" s="71" t="s">
        <v>434</v>
      </c>
      <c r="C94" s="53">
        <v>385</v>
      </c>
      <c r="D94" s="158">
        <v>1047</v>
      </c>
      <c r="E94" s="153">
        <v>230</v>
      </c>
      <c r="F94" s="137">
        <v>456</v>
      </c>
    </row>
    <row r="95" spans="1:6" x14ac:dyDescent="0.25">
      <c r="A95" s="70" t="s">
        <v>283</v>
      </c>
      <c r="B95" s="71" t="s">
        <v>264</v>
      </c>
      <c r="C95" s="53">
        <v>9439</v>
      </c>
      <c r="D95" s="152">
        <v>32773</v>
      </c>
      <c r="E95" s="153">
        <v>25188</v>
      </c>
      <c r="F95" s="137">
        <v>55628</v>
      </c>
    </row>
    <row r="96" spans="1:6" x14ac:dyDescent="0.25">
      <c r="A96" s="70" t="s">
        <v>80</v>
      </c>
      <c r="B96" s="71" t="s">
        <v>265</v>
      </c>
      <c r="C96" s="53">
        <v>1184</v>
      </c>
      <c r="D96" s="72">
        <v>3587</v>
      </c>
      <c r="E96" s="140">
        <v>932</v>
      </c>
      <c r="F96" s="55">
        <v>2738</v>
      </c>
    </row>
    <row r="97" spans="1:6" ht="30" x14ac:dyDescent="0.25">
      <c r="A97" s="70" t="s">
        <v>267</v>
      </c>
      <c r="B97" s="71" t="s">
        <v>266</v>
      </c>
      <c r="C97" s="53">
        <v>3509</v>
      </c>
      <c r="D97" s="72">
        <v>10683</v>
      </c>
      <c r="E97" s="140">
        <v>3117</v>
      </c>
      <c r="F97" s="55">
        <v>11396</v>
      </c>
    </row>
    <row r="98" spans="1:6" x14ac:dyDescent="0.25">
      <c r="A98" s="70" t="s">
        <v>269</v>
      </c>
      <c r="B98" s="71" t="s">
        <v>268</v>
      </c>
      <c r="C98" s="53">
        <v>0</v>
      </c>
      <c r="D98" s="55"/>
      <c r="E98" s="140">
        <v>-347</v>
      </c>
      <c r="F98" s="55">
        <v>486</v>
      </c>
    </row>
    <row r="99" spans="1:6" x14ac:dyDescent="0.25">
      <c r="A99" s="73" t="s">
        <v>86</v>
      </c>
      <c r="B99" s="71" t="s">
        <v>150</v>
      </c>
      <c r="C99" s="53">
        <v>0</v>
      </c>
      <c r="D99" s="55"/>
      <c r="E99" s="140">
        <v>0</v>
      </c>
      <c r="F99" s="55">
        <v>680000</v>
      </c>
    </row>
    <row r="100" spans="1:6" x14ac:dyDescent="0.25">
      <c r="A100" s="74" t="s">
        <v>270</v>
      </c>
      <c r="B100" s="75" t="s">
        <v>151</v>
      </c>
      <c r="C100" s="76">
        <v>57446</v>
      </c>
      <c r="D100" s="76">
        <v>158916</v>
      </c>
      <c r="E100" s="76">
        <v>79821</v>
      </c>
      <c r="F100" s="76">
        <v>924273</v>
      </c>
    </row>
    <row r="101" spans="1:6" x14ac:dyDescent="0.25">
      <c r="A101" s="70" t="s">
        <v>77</v>
      </c>
      <c r="B101" s="71" t="s">
        <v>77</v>
      </c>
      <c r="C101" s="77" t="s">
        <v>77</v>
      </c>
      <c r="D101" s="78" t="s">
        <v>77</v>
      </c>
      <c r="E101" s="78"/>
      <c r="F101" s="78" t="s">
        <v>77</v>
      </c>
    </row>
    <row r="102" spans="1:6" ht="28.5" x14ac:dyDescent="0.25">
      <c r="A102" s="74" t="s">
        <v>271</v>
      </c>
      <c r="B102" s="75" t="s">
        <v>153</v>
      </c>
      <c r="C102" s="76">
        <v>-4013</v>
      </c>
      <c r="D102" s="76">
        <v>59424</v>
      </c>
      <c r="E102" s="76">
        <v>-33029</v>
      </c>
      <c r="F102" s="76">
        <v>114865</v>
      </c>
    </row>
    <row r="103" spans="1:6" x14ac:dyDescent="0.25">
      <c r="A103" s="70" t="s">
        <v>77</v>
      </c>
      <c r="B103" s="71" t="s">
        <v>77</v>
      </c>
      <c r="C103" s="77" t="s">
        <v>77</v>
      </c>
      <c r="D103" s="78" t="s">
        <v>77</v>
      </c>
      <c r="E103" s="139"/>
      <c r="F103" s="51" t="s">
        <v>77</v>
      </c>
    </row>
    <row r="104" spans="1:6" x14ac:dyDescent="0.25">
      <c r="A104" s="73" t="s">
        <v>91</v>
      </c>
      <c r="B104" s="71" t="s">
        <v>165</v>
      </c>
      <c r="C104" s="53">
        <v>0</v>
      </c>
      <c r="D104" s="151">
        <v>682</v>
      </c>
      <c r="E104" s="140">
        <v>1984</v>
      </c>
      <c r="F104" s="136">
        <v>6103</v>
      </c>
    </row>
    <row r="105" spans="1:6" x14ac:dyDescent="0.25">
      <c r="A105" s="70" t="s">
        <v>77</v>
      </c>
      <c r="B105" s="71" t="s">
        <v>77</v>
      </c>
      <c r="C105" s="77" t="s">
        <v>77</v>
      </c>
      <c r="D105" s="78" t="s">
        <v>77</v>
      </c>
      <c r="E105" s="139"/>
      <c r="F105" s="51" t="s">
        <v>77</v>
      </c>
    </row>
    <row r="106" spans="1:6" ht="28.5" x14ac:dyDescent="0.25">
      <c r="A106" s="74" t="s">
        <v>272</v>
      </c>
      <c r="B106" s="75" t="s">
        <v>174</v>
      </c>
      <c r="C106" s="76">
        <v>-4013</v>
      </c>
      <c r="D106" s="76">
        <v>58742</v>
      </c>
      <c r="E106" s="76">
        <v>-35013</v>
      </c>
      <c r="F106" s="76">
        <v>108762</v>
      </c>
    </row>
    <row r="107" spans="1:6" x14ac:dyDescent="0.25">
      <c r="A107" s="73" t="s">
        <v>92</v>
      </c>
      <c r="B107" s="71" t="s">
        <v>47</v>
      </c>
      <c r="C107" s="79">
        <v>0</v>
      </c>
      <c r="D107" s="79">
        <v>0</v>
      </c>
      <c r="E107" s="138">
        <v>0</v>
      </c>
      <c r="F107" s="63">
        <v>0</v>
      </c>
    </row>
    <row r="108" spans="1:6" x14ac:dyDescent="0.25">
      <c r="A108" s="70" t="s">
        <v>77</v>
      </c>
      <c r="B108" s="71" t="s">
        <v>77</v>
      </c>
      <c r="C108" s="77" t="s">
        <v>77</v>
      </c>
      <c r="D108" s="77" t="s">
        <v>77</v>
      </c>
      <c r="E108" s="139"/>
      <c r="F108" s="51" t="s">
        <v>77</v>
      </c>
    </row>
    <row r="109" spans="1:6" x14ac:dyDescent="0.25">
      <c r="A109" s="74" t="s">
        <v>273</v>
      </c>
      <c r="B109" s="75" t="s">
        <v>49</v>
      </c>
      <c r="C109" s="76">
        <v>-4013</v>
      </c>
      <c r="D109" s="76">
        <v>58742</v>
      </c>
      <c r="E109" s="76">
        <v>-35013</v>
      </c>
      <c r="F109" s="76">
        <v>108762</v>
      </c>
    </row>
    <row r="110" spans="1:6" x14ac:dyDescent="0.25">
      <c r="A110" s="165"/>
      <c r="B110" s="165"/>
      <c r="C110" s="165"/>
      <c r="D110" s="164"/>
      <c r="E110" s="126"/>
    </row>
    <row r="111" spans="1:6" x14ac:dyDescent="0.25">
      <c r="A111" s="163"/>
      <c r="B111" s="163"/>
      <c r="C111" s="163"/>
      <c r="D111" s="164"/>
    </row>
    <row r="112" spans="1:6" ht="49.5" customHeight="1" x14ac:dyDescent="0.25">
      <c r="A112" s="180" t="s">
        <v>424</v>
      </c>
      <c r="B112" s="180"/>
      <c r="C112" s="180"/>
      <c r="D112" s="180"/>
      <c r="E112" s="180"/>
      <c r="F112" s="180"/>
    </row>
    <row r="114" spans="1:6" x14ac:dyDescent="0.25">
      <c r="A114" s="178"/>
      <c r="B114" s="179"/>
      <c r="C114" s="179"/>
      <c r="D114" s="179"/>
      <c r="E114" s="166"/>
    </row>
    <row r="115" spans="1:6" x14ac:dyDescent="0.25">
      <c r="A115" s="133" t="s">
        <v>380</v>
      </c>
      <c r="B115" s="142" t="s">
        <v>16</v>
      </c>
      <c r="C115" s="134"/>
      <c r="D115" s="134"/>
    </row>
    <row r="116" spans="1:6" x14ac:dyDescent="0.25">
      <c r="A116" s="133" t="s">
        <v>381</v>
      </c>
      <c r="B116" s="142" t="s">
        <v>382</v>
      </c>
      <c r="C116" s="134"/>
      <c r="D116" s="134"/>
    </row>
    <row r="117" spans="1:6" x14ac:dyDescent="0.25">
      <c r="A117" s="133" t="s">
        <v>383</v>
      </c>
      <c r="B117" s="142" t="s">
        <v>423</v>
      </c>
      <c r="C117" s="134"/>
      <c r="D117" s="134"/>
    </row>
    <row r="118" spans="1:6" x14ac:dyDescent="0.25">
      <c r="A118" s="133" t="s">
        <v>384</v>
      </c>
      <c r="B118" s="148" t="s">
        <v>385</v>
      </c>
      <c r="C118" s="134"/>
      <c r="D118" s="134"/>
    </row>
    <row r="119" spans="1:6" x14ac:dyDescent="0.25">
      <c r="A119" s="129"/>
      <c r="B119" s="130"/>
      <c r="C119" s="130"/>
      <c r="D119" s="130"/>
    </row>
    <row r="120" spans="1:6" x14ac:dyDescent="0.25">
      <c r="A120" s="129"/>
      <c r="B120" s="130"/>
      <c r="C120" s="130"/>
      <c r="D120" s="130"/>
    </row>
    <row r="121" spans="1:6" x14ac:dyDescent="0.25">
      <c r="A121" s="173" t="s">
        <v>94</v>
      </c>
      <c r="B121" s="173"/>
      <c r="C121" s="173"/>
      <c r="D121" s="173"/>
      <c r="E121" s="128" t="s">
        <v>17</v>
      </c>
      <c r="F121" s="132">
        <v>44476</v>
      </c>
    </row>
    <row r="122" spans="1:6" x14ac:dyDescent="0.25">
      <c r="A122" s="80"/>
      <c r="E122" s="128"/>
      <c r="F122" s="132"/>
    </row>
    <row r="123" spans="1:6" x14ac:dyDescent="0.25">
      <c r="A123" s="81" t="s">
        <v>284</v>
      </c>
      <c r="E123" s="128" t="s">
        <v>286</v>
      </c>
      <c r="F123" s="132">
        <v>44476</v>
      </c>
    </row>
    <row r="124" spans="1:6" x14ac:dyDescent="0.25">
      <c r="A124" s="80"/>
    </row>
    <row r="125" spans="1:6" x14ac:dyDescent="0.25">
      <c r="A125" s="38" t="s">
        <v>95</v>
      </c>
    </row>
    <row r="126" spans="1:6" x14ac:dyDescent="0.25">
      <c r="A126" s="80" t="s">
        <v>14</v>
      </c>
    </row>
    <row r="137" spans="3:4" x14ac:dyDescent="0.25">
      <c r="C137" s="149" t="s">
        <v>425</v>
      </c>
      <c r="D137" s="149">
        <v>17940</v>
      </c>
    </row>
  </sheetData>
  <mergeCells count="6">
    <mergeCell ref="A121:D121"/>
    <mergeCell ref="D1:F1"/>
    <mergeCell ref="A2:F2"/>
    <mergeCell ref="A3:F3"/>
    <mergeCell ref="A114:D114"/>
    <mergeCell ref="A112:F112"/>
  </mergeCells>
  <phoneticPr fontId="58" type="noConversion"/>
  <hyperlinks>
    <hyperlink ref="B118" r:id="rId1" xr:uid="{00000000-0004-0000-0800-000000000000}"/>
  </hyperlinks>
  <pageMargins left="0.70866141732283472" right="0.70866141732283472" top="0.39370078740157483" bottom="0.39370078740157483" header="0" footer="0"/>
  <pageSetup scale="62" fitToHeight="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tabColor theme="3" tint="0.59999389629810485"/>
    <pageSetUpPr fitToPage="1"/>
  </sheetPr>
  <dimension ref="A1:K107"/>
  <sheetViews>
    <sheetView topLeftCell="A49" workbookViewId="0">
      <selection activeCell="H50" sqref="H50"/>
    </sheetView>
  </sheetViews>
  <sheetFormatPr defaultRowHeight="15" x14ac:dyDescent="0.25"/>
  <cols>
    <col min="2" max="5" width="24" customWidth="1"/>
    <col min="6" max="8" width="12.85546875" customWidth="1"/>
    <col min="10" max="11" width="9.140625" style="111"/>
  </cols>
  <sheetData>
    <row r="1" spans="1:11" x14ac:dyDescent="0.25">
      <c r="A1" s="83"/>
      <c r="B1" s="83"/>
      <c r="C1" s="83"/>
      <c r="D1" s="83"/>
      <c r="E1" s="83"/>
      <c r="F1" s="83"/>
      <c r="G1" s="83"/>
      <c r="H1" s="84" t="s">
        <v>287</v>
      </c>
    </row>
    <row r="2" spans="1:11" x14ac:dyDescent="0.25">
      <c r="A2" s="83"/>
      <c r="B2" s="83"/>
      <c r="C2" s="83"/>
      <c r="D2" s="83"/>
      <c r="E2" s="83"/>
      <c r="F2" s="83"/>
      <c r="G2" s="83"/>
      <c r="H2" s="84" t="s">
        <v>288</v>
      </c>
    </row>
    <row r="3" spans="1:11" x14ac:dyDescent="0.25">
      <c r="A3" s="83"/>
      <c r="B3" s="83"/>
      <c r="C3" s="83"/>
      <c r="D3" s="83"/>
      <c r="E3" s="83"/>
      <c r="F3" s="83"/>
      <c r="G3" s="83"/>
      <c r="H3" s="84" t="s">
        <v>289</v>
      </c>
    </row>
    <row r="4" spans="1:11" x14ac:dyDescent="0.25">
      <c r="A4" s="83"/>
      <c r="B4" s="83"/>
      <c r="C4" s="83"/>
      <c r="D4" s="83"/>
      <c r="E4" s="83"/>
      <c r="F4" s="83"/>
      <c r="G4" s="83"/>
      <c r="H4" s="84" t="s">
        <v>290</v>
      </c>
    </row>
    <row r="5" spans="1:11" x14ac:dyDescent="0.25">
      <c r="A5" s="83"/>
      <c r="B5" s="83"/>
      <c r="C5" s="83"/>
      <c r="D5" s="83"/>
      <c r="E5" s="83"/>
      <c r="F5" s="83"/>
      <c r="G5" s="83"/>
      <c r="H5" s="83"/>
    </row>
    <row r="6" spans="1:11" x14ac:dyDescent="0.25">
      <c r="A6" s="186" t="s">
        <v>277</v>
      </c>
      <c r="B6" s="186"/>
      <c r="C6" s="186"/>
      <c r="D6" s="186"/>
      <c r="E6" s="186"/>
      <c r="F6" s="186"/>
      <c r="G6" s="186"/>
      <c r="H6" s="186"/>
    </row>
    <row r="7" spans="1:11" x14ac:dyDescent="0.25">
      <c r="A7" s="187" t="s">
        <v>291</v>
      </c>
      <c r="B7" s="187"/>
      <c r="C7" s="187"/>
      <c r="D7" s="187"/>
      <c r="E7" s="187"/>
      <c r="F7" s="187"/>
      <c r="G7" s="187"/>
      <c r="H7" s="187"/>
    </row>
    <row r="8" spans="1:11" x14ac:dyDescent="0.25">
      <c r="A8" s="83"/>
      <c r="B8" s="83"/>
      <c r="C8" s="83"/>
      <c r="D8" s="83"/>
      <c r="E8" s="83"/>
      <c r="F8" s="83"/>
      <c r="G8" s="83"/>
      <c r="H8" s="83"/>
    </row>
    <row r="9" spans="1:11" x14ac:dyDescent="0.25">
      <c r="A9" s="186" t="s">
        <v>292</v>
      </c>
      <c r="B9" s="186"/>
      <c r="C9" s="186"/>
      <c r="D9" s="186"/>
      <c r="E9" s="186"/>
      <c r="F9" s="186"/>
      <c r="G9" s="186"/>
      <c r="H9" s="186"/>
    </row>
    <row r="10" spans="1:11" x14ac:dyDescent="0.25">
      <c r="A10" s="186" t="s">
        <v>293</v>
      </c>
      <c r="B10" s="186"/>
      <c r="C10" s="186"/>
      <c r="D10" s="186"/>
      <c r="E10" s="186"/>
      <c r="F10" s="186"/>
      <c r="G10" s="186"/>
      <c r="H10" s="186"/>
    </row>
    <row r="11" spans="1:11" x14ac:dyDescent="0.25">
      <c r="A11" s="186" t="str">
        <f>Баланс!A4</f>
        <v xml:space="preserve"> по состоянию на 1 </v>
      </c>
      <c r="B11" s="186"/>
      <c r="C11" s="186"/>
      <c r="D11" s="186"/>
      <c r="E11" s="186"/>
      <c r="F11" s="186"/>
      <c r="G11" s="186"/>
      <c r="H11" s="186"/>
    </row>
    <row r="12" spans="1:11" x14ac:dyDescent="0.25">
      <c r="A12" s="83"/>
      <c r="B12" s="83"/>
      <c r="C12" s="83"/>
      <c r="D12" s="83"/>
      <c r="E12" s="83"/>
      <c r="F12" s="83"/>
      <c r="G12" s="83"/>
      <c r="H12" s="85" t="s">
        <v>0</v>
      </c>
      <c r="J12" s="181" t="s">
        <v>365</v>
      </c>
      <c r="K12" s="181"/>
    </row>
    <row r="13" spans="1:11" ht="45.75" x14ac:dyDescent="0.25">
      <c r="A13" s="86" t="s">
        <v>278</v>
      </c>
      <c r="B13" s="182" t="s">
        <v>294</v>
      </c>
      <c r="C13" s="182"/>
      <c r="D13" s="182"/>
      <c r="E13" s="182"/>
      <c r="F13" s="87" t="s">
        <v>295</v>
      </c>
      <c r="G13" s="87" t="s">
        <v>296</v>
      </c>
      <c r="H13" s="88" t="s">
        <v>297</v>
      </c>
    </row>
    <row r="14" spans="1:11" x14ac:dyDescent="0.25">
      <c r="A14" s="94">
        <v>1</v>
      </c>
      <c r="B14" s="189" t="s">
        <v>298</v>
      </c>
      <c r="C14" s="189"/>
      <c r="D14" s="189"/>
      <c r="E14" s="189"/>
      <c r="F14" s="95" t="e">
        <f>SUM(F15:F21)</f>
        <v>#REF!</v>
      </c>
      <c r="G14" s="95">
        <v>100</v>
      </c>
      <c r="H14" s="95" t="e">
        <f>SUM(H15:H21)</f>
        <v>#REF!</v>
      </c>
      <c r="J14" s="112">
        <f>Баланс!C9</f>
        <v>81079</v>
      </c>
      <c r="K14" s="112" t="e">
        <f>J14-F14</f>
        <v>#REF!</v>
      </c>
    </row>
    <row r="15" spans="1:11" ht="17.25" customHeight="1" x14ac:dyDescent="0.25">
      <c r="A15" s="90" t="s">
        <v>1</v>
      </c>
      <c r="B15" s="188" t="s">
        <v>299</v>
      </c>
      <c r="C15" s="188"/>
      <c r="D15" s="188"/>
      <c r="E15" s="188"/>
      <c r="F15" s="93">
        <f>Баланс!C11</f>
        <v>73008</v>
      </c>
      <c r="G15" s="93">
        <v>100</v>
      </c>
      <c r="H15" s="93">
        <f>IF(F15&gt;Баланс!C60*0.1,Баланс!C60*0.1,'Пруд норм'!F15)</f>
        <v>68054.5</v>
      </c>
      <c r="J15" s="112"/>
      <c r="K15" s="112"/>
    </row>
    <row r="16" spans="1:11" x14ac:dyDescent="0.25">
      <c r="A16" s="90" t="s">
        <v>2</v>
      </c>
      <c r="B16" s="188" t="s">
        <v>300</v>
      </c>
      <c r="C16" s="188"/>
      <c r="D16" s="188"/>
      <c r="E16" s="188"/>
      <c r="F16" s="93" t="e">
        <f>#REF!</f>
        <v>#REF!</v>
      </c>
      <c r="G16" s="93">
        <v>100</v>
      </c>
      <c r="H16" s="93" t="e">
        <f t="shared" ref="H16:H43" si="0">F16</f>
        <v>#REF!</v>
      </c>
      <c r="J16" s="112"/>
      <c r="K16" s="112"/>
    </row>
    <row r="17" spans="1:11" x14ac:dyDescent="0.25">
      <c r="A17" s="90" t="s">
        <v>3</v>
      </c>
      <c r="B17" s="188" t="s">
        <v>301</v>
      </c>
      <c r="C17" s="188"/>
      <c r="D17" s="188"/>
      <c r="E17" s="188"/>
      <c r="F17" s="93" t="e">
        <f>#REF!</f>
        <v>#REF!</v>
      </c>
      <c r="G17" s="93">
        <v>100</v>
      </c>
      <c r="H17" s="93" t="e">
        <f t="shared" si="0"/>
        <v>#REF!</v>
      </c>
      <c r="J17" s="112"/>
      <c r="K17" s="112"/>
    </row>
    <row r="18" spans="1:11" ht="21" customHeight="1" x14ac:dyDescent="0.25">
      <c r="A18" s="90" t="s">
        <v>4</v>
      </c>
      <c r="B18" s="188" t="s">
        <v>302</v>
      </c>
      <c r="C18" s="188"/>
      <c r="D18" s="188"/>
      <c r="E18" s="188"/>
      <c r="F18" s="93">
        <v>1000</v>
      </c>
      <c r="G18" s="93">
        <v>100</v>
      </c>
      <c r="H18" s="93">
        <f t="shared" si="0"/>
        <v>1000</v>
      </c>
      <c r="J18" s="112"/>
      <c r="K18" s="112"/>
    </row>
    <row r="19" spans="1:11" ht="23.25" customHeight="1" x14ac:dyDescent="0.25">
      <c r="A19" s="90" t="s">
        <v>5</v>
      </c>
      <c r="B19" s="188" t="s">
        <v>303</v>
      </c>
      <c r="C19" s="188"/>
      <c r="D19" s="188"/>
      <c r="E19" s="188"/>
      <c r="F19" s="93" t="s">
        <v>96</v>
      </c>
      <c r="G19" s="93">
        <v>100</v>
      </c>
      <c r="H19" s="93" t="str">
        <f t="shared" si="0"/>
        <v>-</v>
      </c>
      <c r="J19" s="112"/>
      <c r="K19" s="112"/>
    </row>
    <row r="20" spans="1:11" ht="21.75" customHeight="1" x14ac:dyDescent="0.25">
      <c r="A20" s="90" t="s">
        <v>304</v>
      </c>
      <c r="B20" s="188" t="s">
        <v>305</v>
      </c>
      <c r="C20" s="188"/>
      <c r="D20" s="188"/>
      <c r="E20" s="188"/>
      <c r="F20" s="93" t="s">
        <v>96</v>
      </c>
      <c r="G20" s="93">
        <v>100</v>
      </c>
      <c r="H20" s="93" t="str">
        <f t="shared" si="0"/>
        <v>-</v>
      </c>
      <c r="J20" s="112"/>
      <c r="K20" s="112"/>
    </row>
    <row r="21" spans="1:11" ht="22.5" customHeight="1" x14ac:dyDescent="0.25">
      <c r="A21" s="90" t="s">
        <v>306</v>
      </c>
      <c r="B21" s="188" t="s">
        <v>307</v>
      </c>
      <c r="C21" s="188"/>
      <c r="D21" s="188"/>
      <c r="E21" s="188"/>
      <c r="F21" s="93" t="s">
        <v>96</v>
      </c>
      <c r="G21" s="93">
        <v>100</v>
      </c>
      <c r="H21" s="93" t="str">
        <f t="shared" si="0"/>
        <v>-</v>
      </c>
      <c r="J21" s="112"/>
      <c r="K21" s="112"/>
    </row>
    <row r="22" spans="1:11" ht="22.5" customHeight="1" x14ac:dyDescent="0.25">
      <c r="A22" s="90" t="s">
        <v>18</v>
      </c>
      <c r="B22" s="188" t="s">
        <v>308</v>
      </c>
      <c r="C22" s="188"/>
      <c r="D22" s="188"/>
      <c r="E22" s="188"/>
      <c r="F22" s="93" t="s">
        <v>96</v>
      </c>
      <c r="G22" s="93">
        <v>100</v>
      </c>
      <c r="H22" s="93" t="str">
        <f t="shared" si="0"/>
        <v>-</v>
      </c>
      <c r="J22" s="112"/>
      <c r="K22" s="112"/>
    </row>
    <row r="23" spans="1:11" x14ac:dyDescent="0.25">
      <c r="A23" s="90" t="s">
        <v>6</v>
      </c>
      <c r="B23" s="188" t="s">
        <v>309</v>
      </c>
      <c r="C23" s="188"/>
      <c r="D23" s="188"/>
      <c r="E23" s="188"/>
      <c r="F23" s="93" t="s">
        <v>96</v>
      </c>
      <c r="G23" s="93">
        <v>100</v>
      </c>
      <c r="H23" s="93" t="str">
        <f t="shared" si="0"/>
        <v>-</v>
      </c>
      <c r="J23" s="112"/>
      <c r="K23" s="112"/>
    </row>
    <row r="24" spans="1:11" x14ac:dyDescent="0.25">
      <c r="A24" s="90" t="s">
        <v>8</v>
      </c>
      <c r="B24" s="188" t="s">
        <v>310</v>
      </c>
      <c r="C24" s="188"/>
      <c r="D24" s="188"/>
      <c r="E24" s="188"/>
      <c r="F24" s="93" t="s">
        <v>96</v>
      </c>
      <c r="G24" s="93">
        <v>100</v>
      </c>
      <c r="H24" s="93" t="str">
        <f t="shared" si="0"/>
        <v>-</v>
      </c>
      <c r="J24" s="112"/>
      <c r="K24" s="112"/>
    </row>
    <row r="25" spans="1:11" ht="27" customHeight="1" x14ac:dyDescent="0.25">
      <c r="A25" s="90" t="s">
        <v>10</v>
      </c>
      <c r="B25" s="188" t="s">
        <v>311</v>
      </c>
      <c r="C25" s="188"/>
      <c r="D25" s="188"/>
      <c r="E25" s="188"/>
      <c r="F25" s="93" t="e">
        <f>#REF!+#REF!</f>
        <v>#REF!</v>
      </c>
      <c r="G25" s="93">
        <v>100</v>
      </c>
      <c r="H25" s="93" t="e">
        <f t="shared" si="0"/>
        <v>#REF!</v>
      </c>
      <c r="J25" s="112" t="e">
        <f>#REF!+#REF!</f>
        <v>#REF!</v>
      </c>
      <c r="K25" s="112" t="e">
        <f>J25-F25-F27-F28-F34</f>
        <v>#REF!</v>
      </c>
    </row>
    <row r="26" spans="1:11" ht="27" customHeight="1" x14ac:dyDescent="0.25">
      <c r="A26" s="90" t="s">
        <v>12</v>
      </c>
      <c r="B26" s="188" t="s">
        <v>312</v>
      </c>
      <c r="C26" s="188"/>
      <c r="D26" s="188"/>
      <c r="E26" s="188"/>
      <c r="F26" s="93" t="s">
        <v>96</v>
      </c>
      <c r="G26" s="93">
        <v>100</v>
      </c>
      <c r="H26" s="93" t="str">
        <f t="shared" si="0"/>
        <v>-</v>
      </c>
      <c r="J26" s="112"/>
      <c r="K26" s="112"/>
    </row>
    <row r="27" spans="1:11" ht="47.25" customHeight="1" x14ac:dyDescent="0.25">
      <c r="A27" s="90" t="s">
        <v>313</v>
      </c>
      <c r="B27" s="188" t="s">
        <v>314</v>
      </c>
      <c r="C27" s="188"/>
      <c r="D27" s="188"/>
      <c r="E27" s="188"/>
      <c r="F27" s="93" t="e">
        <f>#REF!</f>
        <v>#REF!</v>
      </c>
      <c r="G27" s="93">
        <v>100</v>
      </c>
      <c r="H27" s="93" t="e">
        <f t="shared" si="0"/>
        <v>#REF!</v>
      </c>
      <c r="J27" s="112"/>
      <c r="K27" s="112"/>
    </row>
    <row r="28" spans="1:11" ht="38.25" customHeight="1" x14ac:dyDescent="0.25">
      <c r="A28" s="90" t="s">
        <v>315</v>
      </c>
      <c r="B28" s="188" t="s">
        <v>316</v>
      </c>
      <c r="C28" s="188"/>
      <c r="D28" s="188"/>
      <c r="E28" s="188"/>
      <c r="F28" s="93" t="e">
        <f>#REF!+#REF!</f>
        <v>#REF!</v>
      </c>
      <c r="G28" s="93">
        <v>100</v>
      </c>
      <c r="H28" s="93" t="e">
        <f t="shared" si="0"/>
        <v>#REF!</v>
      </c>
      <c r="J28" s="112"/>
      <c r="K28" s="112"/>
    </row>
    <row r="29" spans="1:11" ht="57" customHeight="1" x14ac:dyDescent="0.25">
      <c r="A29" s="90" t="s">
        <v>317</v>
      </c>
      <c r="B29" s="188" t="s">
        <v>318</v>
      </c>
      <c r="C29" s="188"/>
      <c r="D29" s="188"/>
      <c r="E29" s="188"/>
      <c r="F29" s="93" t="s">
        <v>96</v>
      </c>
      <c r="G29" s="93">
        <v>100</v>
      </c>
      <c r="H29" s="93" t="str">
        <f t="shared" si="0"/>
        <v>-</v>
      </c>
      <c r="J29" s="112"/>
      <c r="K29" s="112"/>
    </row>
    <row r="30" spans="1:11" ht="45" customHeight="1" x14ac:dyDescent="0.25">
      <c r="A30" s="90" t="s">
        <v>319</v>
      </c>
      <c r="B30" s="188" t="s">
        <v>320</v>
      </c>
      <c r="C30" s="188"/>
      <c r="D30" s="188"/>
      <c r="E30" s="188"/>
      <c r="F30" s="93" t="s">
        <v>96</v>
      </c>
      <c r="G30" s="93">
        <v>100</v>
      </c>
      <c r="H30" s="93" t="str">
        <f t="shared" si="0"/>
        <v>-</v>
      </c>
      <c r="J30" s="112"/>
      <c r="K30" s="112"/>
    </row>
    <row r="31" spans="1:11" ht="43.5" customHeight="1" x14ac:dyDescent="0.25">
      <c r="A31" s="90" t="s">
        <v>321</v>
      </c>
      <c r="B31" s="188" t="s">
        <v>322</v>
      </c>
      <c r="C31" s="188"/>
      <c r="D31" s="188"/>
      <c r="E31" s="188"/>
      <c r="F31" s="93" t="s">
        <v>96</v>
      </c>
      <c r="G31" s="93">
        <v>100</v>
      </c>
      <c r="H31" s="93" t="str">
        <f t="shared" si="0"/>
        <v>-</v>
      </c>
      <c r="J31" s="112"/>
      <c r="K31" s="112"/>
    </row>
    <row r="32" spans="1:11" ht="33.75" customHeight="1" x14ac:dyDescent="0.25">
      <c r="A32" s="90" t="s">
        <v>323</v>
      </c>
      <c r="B32" s="188" t="s">
        <v>324</v>
      </c>
      <c r="C32" s="188"/>
      <c r="D32" s="188"/>
      <c r="E32" s="188"/>
      <c r="F32" s="93" t="s">
        <v>96</v>
      </c>
      <c r="G32" s="93">
        <v>100</v>
      </c>
      <c r="H32" s="93" t="str">
        <f t="shared" si="0"/>
        <v>-</v>
      </c>
      <c r="J32" s="112"/>
      <c r="K32" s="112"/>
    </row>
    <row r="33" spans="1:11" ht="38.25" customHeight="1" x14ac:dyDescent="0.25">
      <c r="A33" s="90" t="s">
        <v>325</v>
      </c>
      <c r="B33" s="188" t="s">
        <v>326</v>
      </c>
      <c r="C33" s="188"/>
      <c r="D33" s="188"/>
      <c r="E33" s="188"/>
      <c r="F33" s="93" t="s">
        <v>96</v>
      </c>
      <c r="G33" s="93">
        <v>100</v>
      </c>
      <c r="H33" s="93" t="str">
        <f t="shared" si="0"/>
        <v>-</v>
      </c>
      <c r="J33" s="112"/>
      <c r="K33" s="112"/>
    </row>
    <row r="34" spans="1:11" ht="34.5" customHeight="1" x14ac:dyDescent="0.25">
      <c r="A34" s="90" t="s">
        <v>327</v>
      </c>
      <c r="B34" s="188" t="s">
        <v>328</v>
      </c>
      <c r="C34" s="188"/>
      <c r="D34" s="188"/>
      <c r="E34" s="188"/>
      <c r="F34" s="93" t="e">
        <f>#REF!</f>
        <v>#REF!</v>
      </c>
      <c r="G34" s="93">
        <v>100</v>
      </c>
      <c r="H34" s="93" t="e">
        <f t="shared" si="0"/>
        <v>#REF!</v>
      </c>
      <c r="J34" s="112"/>
      <c r="K34" s="112"/>
    </row>
    <row r="35" spans="1:11" ht="34.5" customHeight="1" x14ac:dyDescent="0.25">
      <c r="A35" s="90" t="s">
        <v>329</v>
      </c>
      <c r="B35" s="188" t="s">
        <v>330</v>
      </c>
      <c r="C35" s="188"/>
      <c r="D35" s="188"/>
      <c r="E35" s="188"/>
      <c r="F35" s="93" t="s">
        <v>96</v>
      </c>
      <c r="G35" s="93">
        <v>100</v>
      </c>
      <c r="H35" s="93" t="str">
        <f t="shared" si="0"/>
        <v>-</v>
      </c>
      <c r="J35" s="112"/>
      <c r="K35" s="112"/>
    </row>
    <row r="36" spans="1:11" ht="35.25" customHeight="1" x14ac:dyDescent="0.25">
      <c r="A36" s="90" t="s">
        <v>331</v>
      </c>
      <c r="B36" s="188" t="s">
        <v>332</v>
      </c>
      <c r="C36" s="188"/>
      <c r="D36" s="188"/>
      <c r="E36" s="188"/>
      <c r="F36" s="93" t="s">
        <v>96</v>
      </c>
      <c r="G36" s="93">
        <v>100</v>
      </c>
      <c r="H36" s="93" t="str">
        <f t="shared" si="0"/>
        <v>-</v>
      </c>
      <c r="J36" s="112"/>
      <c r="K36" s="112"/>
    </row>
    <row r="37" spans="1:11" ht="33" customHeight="1" x14ac:dyDescent="0.25">
      <c r="A37" s="90" t="s">
        <v>333</v>
      </c>
      <c r="B37" s="188" t="s">
        <v>334</v>
      </c>
      <c r="C37" s="188"/>
      <c r="D37" s="188"/>
      <c r="E37" s="188"/>
      <c r="F37" s="93" t="s">
        <v>96</v>
      </c>
      <c r="G37" s="93">
        <v>100</v>
      </c>
      <c r="H37" s="93" t="str">
        <f t="shared" si="0"/>
        <v>-</v>
      </c>
      <c r="J37" s="112"/>
      <c r="K37" s="112"/>
    </row>
    <row r="38" spans="1:11" ht="34.5" customHeight="1" x14ac:dyDescent="0.25">
      <c r="A38" s="90" t="s">
        <v>335</v>
      </c>
      <c r="B38" s="188" t="s">
        <v>336</v>
      </c>
      <c r="C38" s="188"/>
      <c r="D38" s="188"/>
      <c r="E38" s="188"/>
      <c r="F38" s="93" t="s">
        <v>96</v>
      </c>
      <c r="G38" s="93">
        <v>100</v>
      </c>
      <c r="H38" s="93" t="str">
        <f t="shared" si="0"/>
        <v>-</v>
      </c>
      <c r="J38" s="112"/>
      <c r="K38" s="112"/>
    </row>
    <row r="39" spans="1:11" ht="33.75" customHeight="1" x14ac:dyDescent="0.25">
      <c r="A39" s="90" t="s">
        <v>337</v>
      </c>
      <c r="B39" s="188" t="s">
        <v>338</v>
      </c>
      <c r="C39" s="188"/>
      <c r="D39" s="188"/>
      <c r="E39" s="188"/>
      <c r="F39" s="93" t="s">
        <v>96</v>
      </c>
      <c r="G39" s="93">
        <v>100</v>
      </c>
      <c r="H39" s="93" t="str">
        <f t="shared" si="0"/>
        <v>-</v>
      </c>
      <c r="J39" s="112"/>
      <c r="K39" s="112"/>
    </row>
    <row r="40" spans="1:11" x14ac:dyDescent="0.25">
      <c r="A40" s="90" t="s">
        <v>339</v>
      </c>
      <c r="B40" s="188" t="s">
        <v>340</v>
      </c>
      <c r="C40" s="188"/>
      <c r="D40" s="188"/>
      <c r="E40" s="188"/>
      <c r="F40" s="93" t="s">
        <v>96</v>
      </c>
      <c r="G40" s="93">
        <v>100</v>
      </c>
      <c r="H40" s="93" t="str">
        <f t="shared" si="0"/>
        <v>-</v>
      </c>
      <c r="J40" s="112"/>
      <c r="K40" s="112"/>
    </row>
    <row r="41" spans="1:11" ht="26.25" customHeight="1" x14ac:dyDescent="0.25">
      <c r="A41" s="90" t="s">
        <v>341</v>
      </c>
      <c r="B41" s="188" t="s">
        <v>342</v>
      </c>
      <c r="C41" s="188"/>
      <c r="D41" s="188"/>
      <c r="E41" s="188"/>
      <c r="F41" s="93" t="s">
        <v>96</v>
      </c>
      <c r="G41" s="93">
        <v>100</v>
      </c>
      <c r="H41" s="93" t="str">
        <f t="shared" si="0"/>
        <v>-</v>
      </c>
      <c r="J41" s="112"/>
      <c r="K41" s="112"/>
    </row>
    <row r="42" spans="1:11" ht="48" customHeight="1" x14ac:dyDescent="0.25">
      <c r="A42" s="90" t="s">
        <v>343</v>
      </c>
      <c r="B42" s="188" t="s">
        <v>344</v>
      </c>
      <c r="C42" s="188"/>
      <c r="D42" s="188"/>
      <c r="E42" s="188"/>
      <c r="F42" s="93">
        <f>Баланс!C37-Баланс!C40</f>
        <v>125346</v>
      </c>
      <c r="G42" s="93">
        <v>100</v>
      </c>
      <c r="H42" s="93">
        <f t="shared" si="0"/>
        <v>125346</v>
      </c>
      <c r="J42" s="112">
        <f>Баланс!C37-Баланс!C40</f>
        <v>125346</v>
      </c>
      <c r="K42" s="112">
        <f>J42-F42</f>
        <v>0</v>
      </c>
    </row>
    <row r="43" spans="1:11" ht="26.25" customHeight="1" x14ac:dyDescent="0.25">
      <c r="A43" s="90" t="s">
        <v>345</v>
      </c>
      <c r="B43" s="188" t="s">
        <v>346</v>
      </c>
      <c r="C43" s="188"/>
      <c r="D43" s="188"/>
      <c r="E43" s="188"/>
      <c r="F43" s="93" t="s">
        <v>96</v>
      </c>
      <c r="G43" s="93">
        <v>100</v>
      </c>
      <c r="H43" s="93" t="str">
        <f t="shared" si="0"/>
        <v>-</v>
      </c>
      <c r="J43" s="112"/>
      <c r="K43" s="112"/>
    </row>
    <row r="44" spans="1:11" x14ac:dyDescent="0.25">
      <c r="A44" s="89">
        <v>24</v>
      </c>
      <c r="B44" s="188" t="s">
        <v>347</v>
      </c>
      <c r="C44" s="188"/>
      <c r="D44" s="188"/>
      <c r="E44" s="188"/>
      <c r="F44" s="93" t="s">
        <v>96</v>
      </c>
      <c r="G44" s="93">
        <v>100</v>
      </c>
      <c r="H44" s="93" t="s">
        <v>96</v>
      </c>
      <c r="J44" s="112"/>
      <c r="K44" s="112"/>
    </row>
    <row r="45" spans="1:11" ht="60" customHeight="1" x14ac:dyDescent="0.25">
      <c r="A45" s="90" t="s">
        <v>254</v>
      </c>
      <c r="B45" s="188" t="s">
        <v>348</v>
      </c>
      <c r="C45" s="188"/>
      <c r="D45" s="188"/>
      <c r="E45" s="188"/>
      <c r="F45" s="93" t="s">
        <v>96</v>
      </c>
      <c r="G45" s="93">
        <v>100</v>
      </c>
      <c r="H45" s="93" t="s">
        <v>96</v>
      </c>
      <c r="J45" s="112"/>
      <c r="K45" s="112"/>
    </row>
    <row r="46" spans="1:11" ht="25.5" customHeight="1" x14ac:dyDescent="0.25">
      <c r="A46" s="90" t="s">
        <v>256</v>
      </c>
      <c r="B46" s="188" t="s">
        <v>349</v>
      </c>
      <c r="C46" s="188"/>
      <c r="D46" s="188"/>
      <c r="E46" s="188"/>
      <c r="F46" s="93" t="s">
        <v>96</v>
      </c>
      <c r="G46" s="93">
        <v>100</v>
      </c>
      <c r="H46" s="93" t="s">
        <v>96</v>
      </c>
      <c r="J46" s="112"/>
      <c r="K46" s="112"/>
    </row>
    <row r="47" spans="1:11" x14ac:dyDescent="0.25">
      <c r="A47" s="90" t="s">
        <v>350</v>
      </c>
      <c r="B47" s="188" t="s">
        <v>351</v>
      </c>
      <c r="C47" s="188"/>
      <c r="D47" s="188"/>
      <c r="E47" s="188"/>
      <c r="F47" s="93" t="e">
        <f>SUM(F15:F46)</f>
        <v>#REF!</v>
      </c>
      <c r="G47" s="93" t="s">
        <v>352</v>
      </c>
      <c r="H47" s="93" t="e">
        <f>SUM(H15:H46)</f>
        <v>#REF!</v>
      </c>
      <c r="J47" s="112"/>
      <c r="K47" s="112"/>
    </row>
    <row r="48" spans="1:11" x14ac:dyDescent="0.25">
      <c r="A48" s="90" t="s">
        <v>353</v>
      </c>
      <c r="B48" s="188" t="s">
        <v>354</v>
      </c>
      <c r="C48" s="188"/>
      <c r="D48" s="188"/>
      <c r="E48" s="188"/>
      <c r="F48" s="93" t="s">
        <v>352</v>
      </c>
      <c r="G48" s="93" t="s">
        <v>352</v>
      </c>
      <c r="H48" s="93">
        <f>Баланс!C94</f>
        <v>25607</v>
      </c>
      <c r="J48" s="112">
        <f>Баланс!C94</f>
        <v>25607</v>
      </c>
      <c r="K48" s="112">
        <f>J48-H48</f>
        <v>0</v>
      </c>
    </row>
    <row r="49" spans="1:11" x14ac:dyDescent="0.25">
      <c r="A49" s="90" t="s">
        <v>355</v>
      </c>
      <c r="B49" s="188" t="s">
        <v>356</v>
      </c>
      <c r="C49" s="188"/>
      <c r="D49" s="188"/>
      <c r="E49" s="188"/>
      <c r="F49" s="93" t="s">
        <v>352</v>
      </c>
      <c r="G49" s="93" t="s">
        <v>352</v>
      </c>
      <c r="H49" s="93">
        <f>ROUND(D76,0)</f>
        <v>277312</v>
      </c>
      <c r="J49" s="112"/>
      <c r="K49" s="112"/>
    </row>
    <row r="50" spans="1:11" x14ac:dyDescent="0.25">
      <c r="A50" s="89">
        <v>28</v>
      </c>
      <c r="B50" s="188" t="s">
        <v>357</v>
      </c>
      <c r="C50" s="188"/>
      <c r="D50" s="188"/>
      <c r="E50" s="188"/>
      <c r="F50" s="96"/>
      <c r="G50" s="96" t="s">
        <v>352</v>
      </c>
      <c r="H50" s="96" t="e">
        <f>(H47-H48)/H49</f>
        <v>#REF!</v>
      </c>
      <c r="J50" s="112"/>
      <c r="K50" s="112"/>
    </row>
    <row r="51" spans="1:11" x14ac:dyDescent="0.25">
      <c r="A51" s="89">
        <v>29</v>
      </c>
      <c r="B51" s="188" t="s">
        <v>358</v>
      </c>
      <c r="C51" s="188"/>
      <c r="D51" s="188"/>
      <c r="E51" s="188"/>
      <c r="F51" s="96"/>
      <c r="G51" s="96" t="s">
        <v>352</v>
      </c>
      <c r="H51" s="96" t="e">
        <f>H47/H48</f>
        <v>#REF!</v>
      </c>
      <c r="J51" s="112"/>
      <c r="K51" s="112"/>
    </row>
    <row r="52" spans="1:11" x14ac:dyDescent="0.25">
      <c r="A52" s="83"/>
      <c r="B52" s="190"/>
      <c r="C52" s="190"/>
      <c r="D52" s="190"/>
      <c r="E52" s="190"/>
      <c r="F52" s="91"/>
      <c r="G52" s="91"/>
      <c r="H52" s="91"/>
      <c r="J52" s="112"/>
      <c r="K52" s="112"/>
    </row>
    <row r="53" spans="1:11" x14ac:dyDescent="0.25">
      <c r="A53" s="83"/>
      <c r="B53" s="83"/>
      <c r="C53" s="83"/>
      <c r="D53" s="83"/>
      <c r="E53" s="83"/>
      <c r="F53" s="83"/>
      <c r="G53" s="83"/>
      <c r="H53" s="83"/>
      <c r="J53" s="112"/>
      <c r="K53" s="112"/>
    </row>
    <row r="54" spans="1:11" ht="27" customHeight="1" x14ac:dyDescent="0.25">
      <c r="A54" s="191" t="s">
        <v>359</v>
      </c>
      <c r="B54" s="191"/>
      <c r="C54" s="192"/>
      <c r="D54" s="192"/>
      <c r="E54" s="193" t="s">
        <v>360</v>
      </c>
      <c r="F54" s="193"/>
      <c r="G54" s="83"/>
      <c r="H54" s="83"/>
      <c r="J54" s="112"/>
      <c r="K54" s="112"/>
    </row>
    <row r="55" spans="1:11" x14ac:dyDescent="0.25">
      <c r="A55" s="83"/>
      <c r="B55" s="83"/>
      <c r="C55" s="83"/>
      <c r="D55" s="83"/>
      <c r="E55" s="83"/>
      <c r="F55" s="83"/>
      <c r="G55" s="83"/>
      <c r="H55" s="83"/>
      <c r="J55" s="112"/>
      <c r="K55" s="112"/>
    </row>
    <row r="56" spans="1:11" x14ac:dyDescent="0.25">
      <c r="A56" s="191" t="s">
        <v>361</v>
      </c>
      <c r="B56" s="191"/>
      <c r="C56" s="192"/>
      <c r="D56" s="192"/>
      <c r="E56" s="193" t="s">
        <v>368</v>
      </c>
      <c r="F56" s="193"/>
      <c r="G56" s="83"/>
      <c r="H56" s="83"/>
      <c r="J56" s="112"/>
      <c r="K56" s="112"/>
    </row>
    <row r="57" spans="1:11" x14ac:dyDescent="0.25">
      <c r="A57" s="83"/>
      <c r="B57" s="83"/>
      <c r="C57" s="83"/>
      <c r="D57" s="83"/>
      <c r="E57" s="83"/>
      <c r="F57" s="83"/>
      <c r="G57" s="83"/>
      <c r="H57" s="83"/>
      <c r="J57" s="112"/>
      <c r="K57" s="112"/>
    </row>
    <row r="58" spans="1:11" x14ac:dyDescent="0.25">
      <c r="A58" s="191" t="s">
        <v>362</v>
      </c>
      <c r="B58" s="191"/>
      <c r="C58" s="192"/>
      <c r="D58" s="192"/>
      <c r="E58" s="193" t="s">
        <v>368</v>
      </c>
      <c r="F58" s="193"/>
      <c r="G58" s="83"/>
      <c r="H58" s="83"/>
      <c r="J58" s="112"/>
      <c r="K58" s="112"/>
    </row>
    <row r="59" spans="1:11" x14ac:dyDescent="0.25">
      <c r="A59" s="83"/>
      <c r="B59" s="83"/>
      <c r="C59" s="83"/>
      <c r="D59" s="83"/>
      <c r="E59" s="83"/>
      <c r="F59" s="83"/>
      <c r="G59" s="83"/>
      <c r="H59" s="83"/>
      <c r="J59" s="112"/>
      <c r="K59" s="112"/>
    </row>
    <row r="60" spans="1:11" x14ac:dyDescent="0.25">
      <c r="A60" s="92" t="s">
        <v>363</v>
      </c>
      <c r="B60" s="83"/>
      <c r="C60" s="83"/>
      <c r="D60" s="83"/>
      <c r="E60" s="83"/>
      <c r="F60" s="83"/>
      <c r="G60" s="83"/>
      <c r="H60" s="83"/>
      <c r="J60" s="112"/>
      <c r="K60" s="112"/>
    </row>
    <row r="61" spans="1:11" x14ac:dyDescent="0.25">
      <c r="A61" s="193" t="s">
        <v>279</v>
      </c>
      <c r="B61" s="193"/>
      <c r="C61" s="110">
        <f>Баланс!C119</f>
        <v>44476</v>
      </c>
      <c r="D61" s="83"/>
      <c r="E61" s="83"/>
      <c r="F61" s="83"/>
      <c r="G61" s="83"/>
      <c r="H61" s="83"/>
      <c r="J61" s="112"/>
      <c r="K61" s="112"/>
    </row>
    <row r="62" spans="1:11" x14ac:dyDescent="0.25">
      <c r="A62" s="193" t="s">
        <v>364</v>
      </c>
      <c r="B62" s="193"/>
      <c r="C62" s="193"/>
      <c r="D62" s="193"/>
      <c r="E62" s="193"/>
      <c r="F62" s="83"/>
      <c r="G62" s="83"/>
      <c r="H62" s="83"/>
      <c r="J62" s="112"/>
      <c r="K62" s="112"/>
    </row>
    <row r="63" spans="1:11" x14ac:dyDescent="0.25">
      <c r="A63" s="83"/>
      <c r="B63" s="83"/>
      <c r="C63" s="83"/>
      <c r="D63" s="83"/>
      <c r="E63" s="83"/>
      <c r="F63" s="83"/>
      <c r="G63" s="83"/>
      <c r="H63" s="83"/>
      <c r="J63" s="112"/>
      <c r="K63" s="112"/>
    </row>
    <row r="64" spans="1:11" x14ac:dyDescent="0.25">
      <c r="F64" s="83"/>
      <c r="G64" s="83"/>
      <c r="H64" s="83"/>
      <c r="J64" s="112"/>
      <c r="K64" s="112"/>
    </row>
    <row r="65" spans="1:11" x14ac:dyDescent="0.25">
      <c r="A65" s="83"/>
      <c r="B65" s="83"/>
      <c r="C65" s="83"/>
      <c r="D65" s="83"/>
      <c r="E65" s="83"/>
      <c r="F65" s="83"/>
      <c r="G65" s="83"/>
      <c r="H65" s="83"/>
      <c r="J65" s="112"/>
      <c r="K65" s="112"/>
    </row>
    <row r="66" spans="1:11" ht="15.75" thickBot="1" x14ac:dyDescent="0.3">
      <c r="A66" s="83"/>
      <c r="B66" s="83"/>
      <c r="C66" s="83"/>
      <c r="D66" s="83"/>
      <c r="E66" s="83"/>
      <c r="F66" s="83"/>
      <c r="G66" s="83"/>
      <c r="H66" s="83"/>
      <c r="J66" s="112"/>
      <c r="K66" s="112"/>
    </row>
    <row r="67" spans="1:11" ht="15.75" thickTop="1" x14ac:dyDescent="0.25">
      <c r="A67" s="101"/>
      <c r="B67" s="102" t="s">
        <v>367</v>
      </c>
      <c r="C67" s="102"/>
      <c r="D67" s="102"/>
      <c r="E67" s="102"/>
      <c r="F67" s="102"/>
      <c r="G67" s="102"/>
      <c r="H67" s="103"/>
      <c r="J67" s="112"/>
      <c r="K67" s="112"/>
    </row>
    <row r="68" spans="1:11" ht="31.5" customHeight="1" x14ac:dyDescent="0.25">
      <c r="A68" s="183" t="s">
        <v>366</v>
      </c>
      <c r="B68" s="184"/>
      <c r="C68" s="184"/>
      <c r="D68" s="184"/>
      <c r="E68" s="184"/>
      <c r="F68" s="184"/>
      <c r="G68" s="184"/>
      <c r="H68" s="185"/>
      <c r="J68" s="112"/>
      <c r="K68" s="112"/>
    </row>
    <row r="69" spans="1:11" x14ac:dyDescent="0.25">
      <c r="A69" s="104"/>
      <c r="B69" s="97"/>
      <c r="C69" s="98"/>
      <c r="D69" s="98"/>
      <c r="E69" s="98"/>
      <c r="F69" s="98"/>
      <c r="G69" s="98"/>
      <c r="H69" s="105"/>
      <c r="J69" s="112"/>
      <c r="K69" s="112"/>
    </row>
    <row r="70" spans="1:11" x14ac:dyDescent="0.25">
      <c r="A70" s="104"/>
      <c r="B70" s="99">
        <v>107000</v>
      </c>
      <c r="C70" s="99">
        <v>2525</v>
      </c>
      <c r="D70" s="99">
        <f>B70*C70</f>
        <v>270175000</v>
      </c>
      <c r="E70" s="98"/>
      <c r="F70" s="98"/>
      <c r="G70" s="98"/>
      <c r="H70" s="105"/>
      <c r="J70" s="112"/>
      <c r="K70" s="112"/>
    </row>
    <row r="71" spans="1:11" x14ac:dyDescent="0.25">
      <c r="A71" s="104"/>
      <c r="B71" s="99">
        <v>111372149159.54999</v>
      </c>
      <c r="C71" s="98"/>
      <c r="D71" s="98"/>
      <c r="E71" s="98"/>
      <c r="F71" s="98"/>
      <c r="G71" s="98"/>
      <c r="H71" s="105"/>
      <c r="J71" s="112"/>
      <c r="K71" s="112"/>
    </row>
    <row r="72" spans="1:11" x14ac:dyDescent="0.25">
      <c r="A72" s="104"/>
      <c r="B72" s="99">
        <v>40000000000</v>
      </c>
      <c r="C72" s="99"/>
      <c r="D72" s="99"/>
      <c r="E72" s="98"/>
      <c r="F72" s="98"/>
      <c r="G72" s="98"/>
      <c r="H72" s="105"/>
      <c r="J72" s="112"/>
      <c r="K72" s="112"/>
    </row>
    <row r="73" spans="1:11" x14ac:dyDescent="0.25">
      <c r="A73" s="104"/>
      <c r="B73" s="99">
        <f>B71-B72</f>
        <v>71372149159.549988</v>
      </c>
      <c r="C73" s="100">
        <v>1E-4</v>
      </c>
      <c r="D73" s="99">
        <f>B73*C73</f>
        <v>7137214.9159549987</v>
      </c>
      <c r="E73" s="98"/>
      <c r="F73" s="98"/>
      <c r="G73" s="98"/>
      <c r="H73" s="105"/>
      <c r="J73" s="112"/>
      <c r="K73" s="112"/>
    </row>
    <row r="74" spans="1:11" x14ac:dyDescent="0.25">
      <c r="A74" s="104"/>
      <c r="B74" s="99"/>
      <c r="C74" s="99"/>
      <c r="D74" s="99">
        <f>SUM(D70:D73)</f>
        <v>277312214.91595501</v>
      </c>
      <c r="E74" s="98"/>
      <c r="F74" s="98"/>
      <c r="G74" s="98"/>
      <c r="H74" s="105"/>
      <c r="J74" s="112"/>
      <c r="K74" s="112"/>
    </row>
    <row r="75" spans="1:11" x14ac:dyDescent="0.25">
      <c r="A75" s="104"/>
      <c r="B75" s="99"/>
      <c r="C75" s="99"/>
      <c r="D75" s="99"/>
      <c r="E75" s="98"/>
      <c r="F75" s="98"/>
      <c r="G75" s="98"/>
      <c r="H75" s="105"/>
      <c r="J75" s="112"/>
      <c r="K75" s="112"/>
    </row>
    <row r="76" spans="1:11" ht="15.75" thickBot="1" x14ac:dyDescent="0.3">
      <c r="A76" s="106"/>
      <c r="B76" s="107"/>
      <c r="C76" s="107"/>
      <c r="D76" s="107">
        <f>D74/1000</f>
        <v>277312.21491595503</v>
      </c>
      <c r="E76" s="108"/>
      <c r="F76" s="108"/>
      <c r="G76" s="108"/>
      <c r="H76" s="109"/>
      <c r="J76" s="112"/>
      <c r="K76" s="112"/>
    </row>
    <row r="77" spans="1:11" ht="15.75" thickTop="1" x14ac:dyDescent="0.25">
      <c r="A77" s="83"/>
      <c r="B77" s="83"/>
      <c r="C77" s="83"/>
      <c r="D77" s="83"/>
      <c r="E77" s="83"/>
      <c r="F77" s="83"/>
      <c r="G77" s="83"/>
      <c r="H77" s="83"/>
      <c r="J77" s="112"/>
      <c r="K77" s="112"/>
    </row>
    <row r="78" spans="1:11" x14ac:dyDescent="0.25">
      <c r="A78" s="83"/>
      <c r="B78" s="83"/>
      <c r="C78" s="83"/>
      <c r="D78" s="83"/>
      <c r="E78" s="83"/>
      <c r="F78" s="83"/>
      <c r="G78" s="83"/>
      <c r="H78" s="83"/>
      <c r="J78" s="112"/>
      <c r="K78" s="112"/>
    </row>
    <row r="79" spans="1:11" x14ac:dyDescent="0.25">
      <c r="A79" s="83"/>
      <c r="B79" s="83"/>
      <c r="C79" s="83"/>
      <c r="D79" s="83"/>
      <c r="E79" s="83"/>
      <c r="F79" s="83"/>
      <c r="G79" s="83"/>
      <c r="H79" s="83"/>
    </row>
    <row r="80" spans="1:11" x14ac:dyDescent="0.25">
      <c r="A80" s="83"/>
      <c r="B80" s="83"/>
      <c r="C80" s="83"/>
      <c r="D80" s="83"/>
      <c r="E80" s="83"/>
      <c r="F80" s="83"/>
      <c r="G80" s="83"/>
      <c r="H80" s="83"/>
    </row>
    <row r="81" spans="1:8" x14ac:dyDescent="0.25">
      <c r="A81" s="83"/>
      <c r="B81" s="83"/>
      <c r="C81" s="83"/>
      <c r="D81" s="83"/>
      <c r="E81" s="83"/>
      <c r="F81" s="83"/>
      <c r="G81" s="83"/>
      <c r="H81" s="83"/>
    </row>
    <row r="82" spans="1:8" x14ac:dyDescent="0.25">
      <c r="A82" s="83"/>
      <c r="B82" s="83"/>
      <c r="C82" s="83"/>
      <c r="D82" s="83"/>
      <c r="E82" s="83"/>
      <c r="F82" s="83"/>
      <c r="G82" s="83"/>
      <c r="H82" s="83"/>
    </row>
    <row r="83" spans="1:8" x14ac:dyDescent="0.25">
      <c r="A83" s="83"/>
      <c r="B83" s="83"/>
      <c r="C83" s="83"/>
      <c r="D83" s="83"/>
      <c r="E83" s="83"/>
      <c r="F83" s="83"/>
      <c r="G83" s="83"/>
      <c r="H83" s="83"/>
    </row>
    <row r="84" spans="1:8" x14ac:dyDescent="0.25">
      <c r="A84" s="83"/>
      <c r="B84" s="83"/>
      <c r="C84" s="83"/>
      <c r="D84" s="83"/>
      <c r="E84" s="83"/>
      <c r="F84" s="83"/>
      <c r="G84" s="83"/>
      <c r="H84" s="83"/>
    </row>
    <row r="85" spans="1:8" x14ac:dyDescent="0.25">
      <c r="A85" s="83"/>
      <c r="B85" s="83"/>
      <c r="C85" s="83"/>
      <c r="D85" s="83"/>
      <c r="E85" s="83"/>
      <c r="F85" s="83"/>
      <c r="G85" s="83"/>
      <c r="H85" s="83"/>
    </row>
    <row r="86" spans="1:8" x14ac:dyDescent="0.25">
      <c r="A86" s="83"/>
      <c r="B86" s="83"/>
      <c r="C86" s="83"/>
      <c r="D86" s="83"/>
      <c r="E86" s="83"/>
      <c r="F86" s="83"/>
      <c r="G86" s="83"/>
      <c r="H86" s="83"/>
    </row>
    <row r="87" spans="1:8" x14ac:dyDescent="0.25">
      <c r="A87" s="83"/>
      <c r="B87" s="83"/>
      <c r="C87" s="83"/>
      <c r="D87" s="83"/>
      <c r="E87" s="83"/>
      <c r="F87" s="83"/>
      <c r="G87" s="83"/>
      <c r="H87" s="83"/>
    </row>
    <row r="88" spans="1:8" x14ac:dyDescent="0.25">
      <c r="A88" s="83"/>
      <c r="B88" s="83"/>
      <c r="C88" s="83"/>
      <c r="D88" s="83"/>
      <c r="E88" s="83"/>
      <c r="F88" s="83"/>
      <c r="G88" s="83"/>
      <c r="H88" s="83"/>
    </row>
    <row r="89" spans="1:8" x14ac:dyDescent="0.25">
      <c r="A89" s="83"/>
      <c r="B89" s="83"/>
      <c r="C89" s="83"/>
      <c r="D89" s="83"/>
      <c r="E89" s="83"/>
      <c r="F89" s="83"/>
      <c r="G89" s="83"/>
      <c r="H89" s="83"/>
    </row>
    <row r="90" spans="1:8" x14ac:dyDescent="0.25">
      <c r="A90" s="83"/>
      <c r="B90" s="83"/>
      <c r="C90" s="83"/>
      <c r="D90" s="83"/>
      <c r="E90" s="83"/>
      <c r="F90" s="83"/>
      <c r="G90" s="83"/>
      <c r="H90" s="83"/>
    </row>
    <row r="91" spans="1:8" x14ac:dyDescent="0.25">
      <c r="A91" s="83"/>
      <c r="B91" s="83"/>
      <c r="C91" s="83"/>
      <c r="D91" s="83"/>
      <c r="E91" s="83"/>
      <c r="F91" s="83"/>
      <c r="G91" s="83"/>
      <c r="H91" s="83"/>
    </row>
    <row r="92" spans="1:8" x14ac:dyDescent="0.25">
      <c r="A92" s="83"/>
      <c r="B92" s="83"/>
      <c r="C92" s="83"/>
      <c r="D92" s="83"/>
      <c r="E92" s="83"/>
      <c r="F92" s="83"/>
      <c r="G92" s="83"/>
      <c r="H92" s="83"/>
    </row>
    <row r="93" spans="1:8" x14ac:dyDescent="0.25">
      <c r="A93" s="83"/>
      <c r="B93" s="83"/>
      <c r="C93" s="83"/>
      <c r="D93" s="83"/>
      <c r="E93" s="83"/>
      <c r="F93" s="83"/>
      <c r="G93" s="83"/>
      <c r="H93" s="83"/>
    </row>
    <row r="94" spans="1:8" x14ac:dyDescent="0.25">
      <c r="A94" s="83"/>
      <c r="B94" s="83"/>
      <c r="C94" s="83"/>
      <c r="D94" s="83"/>
      <c r="E94" s="83"/>
      <c r="F94" s="83"/>
      <c r="G94" s="83"/>
      <c r="H94" s="83"/>
    </row>
    <row r="95" spans="1:8" x14ac:dyDescent="0.25">
      <c r="A95" s="83"/>
      <c r="B95" s="83"/>
      <c r="C95" s="83"/>
      <c r="D95" s="83"/>
      <c r="E95" s="83"/>
      <c r="F95" s="83"/>
      <c r="G95" s="83"/>
      <c r="H95" s="83"/>
    </row>
    <row r="96" spans="1:8" x14ac:dyDescent="0.25">
      <c r="A96" s="83"/>
      <c r="B96" s="83"/>
      <c r="C96" s="83"/>
      <c r="D96" s="83"/>
      <c r="E96" s="83"/>
      <c r="F96" s="83"/>
      <c r="G96" s="83"/>
      <c r="H96" s="83"/>
    </row>
    <row r="97" spans="1:8" x14ac:dyDescent="0.25">
      <c r="A97" s="83"/>
      <c r="B97" s="83"/>
      <c r="C97" s="83"/>
      <c r="D97" s="83"/>
      <c r="E97" s="83"/>
      <c r="F97" s="83"/>
      <c r="G97" s="83"/>
      <c r="H97" s="83"/>
    </row>
    <row r="98" spans="1:8" x14ac:dyDescent="0.25">
      <c r="A98" s="83"/>
      <c r="B98" s="83"/>
      <c r="C98" s="83"/>
      <c r="D98" s="83"/>
      <c r="E98" s="83"/>
      <c r="F98" s="83"/>
      <c r="G98" s="83"/>
      <c r="H98" s="83"/>
    </row>
    <row r="99" spans="1:8" x14ac:dyDescent="0.25">
      <c r="A99" s="83"/>
      <c r="B99" s="83"/>
      <c r="C99" s="83"/>
      <c r="D99" s="83"/>
      <c r="E99" s="83"/>
      <c r="F99" s="83"/>
      <c r="G99" s="83"/>
      <c r="H99" s="83"/>
    </row>
    <row r="100" spans="1:8" x14ac:dyDescent="0.25">
      <c r="A100" s="83"/>
      <c r="B100" s="83"/>
      <c r="C100" s="83"/>
      <c r="D100" s="83"/>
      <c r="E100" s="83"/>
      <c r="F100" s="83"/>
      <c r="G100" s="83"/>
      <c r="H100" s="83"/>
    </row>
    <row r="101" spans="1:8" x14ac:dyDescent="0.25">
      <c r="A101" s="83"/>
      <c r="B101" s="83"/>
      <c r="C101" s="83"/>
      <c r="D101" s="83"/>
      <c r="E101" s="83"/>
      <c r="F101" s="83"/>
      <c r="G101" s="83"/>
      <c r="H101" s="83"/>
    </row>
    <row r="102" spans="1:8" x14ac:dyDescent="0.25">
      <c r="A102" s="83"/>
      <c r="B102" s="83"/>
      <c r="C102" s="83"/>
      <c r="D102" s="83"/>
      <c r="E102" s="83"/>
      <c r="F102" s="83"/>
      <c r="G102" s="83"/>
      <c r="H102" s="83"/>
    </row>
    <row r="103" spans="1:8" x14ac:dyDescent="0.25">
      <c r="A103" s="83"/>
      <c r="B103" s="83"/>
      <c r="C103" s="83"/>
      <c r="D103" s="83"/>
      <c r="E103" s="83"/>
      <c r="F103" s="83"/>
      <c r="G103" s="83"/>
      <c r="H103" s="83"/>
    </row>
    <row r="104" spans="1:8" x14ac:dyDescent="0.25">
      <c r="A104" s="83"/>
      <c r="B104" s="83"/>
      <c r="C104" s="83"/>
      <c r="D104" s="83"/>
      <c r="E104" s="83"/>
      <c r="F104" s="83"/>
      <c r="G104" s="83"/>
      <c r="H104" s="83"/>
    </row>
    <row r="105" spans="1:8" x14ac:dyDescent="0.25">
      <c r="A105" s="83"/>
      <c r="B105" s="83"/>
      <c r="C105" s="83"/>
      <c r="D105" s="83"/>
      <c r="E105" s="83"/>
      <c r="F105" s="83"/>
      <c r="G105" s="83"/>
      <c r="H105" s="83"/>
    </row>
    <row r="106" spans="1:8" x14ac:dyDescent="0.25">
      <c r="A106" s="83"/>
      <c r="B106" s="83"/>
      <c r="C106" s="83"/>
      <c r="D106" s="83"/>
      <c r="E106" s="83"/>
      <c r="F106" s="83"/>
      <c r="G106" s="83"/>
      <c r="H106" s="83"/>
    </row>
    <row r="107" spans="1:8" x14ac:dyDescent="0.25">
      <c r="A107" s="83"/>
      <c r="B107" s="83"/>
      <c r="C107" s="83"/>
      <c r="D107" s="83"/>
      <c r="E107" s="83"/>
      <c r="F107" s="83"/>
      <c r="G107" s="83"/>
      <c r="H107" s="83"/>
    </row>
  </sheetData>
  <mergeCells count="58">
    <mergeCell ref="A61:B61"/>
    <mergeCell ref="A62:E62"/>
    <mergeCell ref="A56:B56"/>
    <mergeCell ref="C56:D56"/>
    <mergeCell ref="E56:F56"/>
    <mergeCell ref="A58:B58"/>
    <mergeCell ref="C58:D58"/>
    <mergeCell ref="E58:F58"/>
    <mergeCell ref="B50:E50"/>
    <mergeCell ref="B51:E51"/>
    <mergeCell ref="B52:E52"/>
    <mergeCell ref="A54:B54"/>
    <mergeCell ref="C54:D54"/>
    <mergeCell ref="E54:F54"/>
    <mergeCell ref="B49:E49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21:E21"/>
    <mergeCell ref="B22:E22"/>
    <mergeCell ref="B23:E23"/>
    <mergeCell ref="B24:E24"/>
    <mergeCell ref="B37:E37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J12:K12"/>
    <mergeCell ref="B13:E13"/>
    <mergeCell ref="A68:H68"/>
    <mergeCell ref="A6:H6"/>
    <mergeCell ref="A7:H7"/>
    <mergeCell ref="A9:H9"/>
    <mergeCell ref="A10:H10"/>
    <mergeCell ref="A11:H11"/>
    <mergeCell ref="B25:E25"/>
    <mergeCell ref="B14:E14"/>
    <mergeCell ref="B15:E15"/>
    <mergeCell ref="B16:E16"/>
    <mergeCell ref="B17:E17"/>
    <mergeCell ref="B18:E18"/>
    <mergeCell ref="B19:E19"/>
    <mergeCell ref="B20:E20"/>
  </mergeCells>
  <pageMargins left="0.70866141732283472" right="0.70866141732283472" top="0.19685039370078741" bottom="0.19685039370078741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Баланс</vt:lpstr>
      <vt:lpstr>ОПУ</vt:lpstr>
      <vt:lpstr>Пруд норм</vt:lpstr>
      <vt:lpstr>Баланс!Область_печати</vt:lpstr>
      <vt:lpstr>ОПУ!Область_печати</vt:lpstr>
      <vt:lpstr>'Пруд норм'!Область_печати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Bekenev</dc:creator>
  <cp:lastModifiedBy>Vladimir Gerassimenko</cp:lastModifiedBy>
  <cp:lastPrinted>2021-10-08T05:49:37Z</cp:lastPrinted>
  <dcterms:created xsi:type="dcterms:W3CDTF">2014-05-06T09:21:00Z</dcterms:created>
  <dcterms:modified xsi:type="dcterms:W3CDTF">2021-10-11T08:51:00Z</dcterms:modified>
</cp:coreProperties>
</file>