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 activeTab="1"/>
  </bookViews>
  <sheets>
    <sheet name="ОФП" sheetId="1" r:id="rId1"/>
    <sheet name="ОПиУ" sheetId="2" r:id="rId2"/>
    <sheet name="ДДС" sheetId="3" r:id="rId3"/>
    <sheet name="ОИК" sheetId="4" r:id="rId4"/>
  </sheets>
  <definedNames>
    <definedName name="_Hlk36492602" localSheetId="0">ОФП!$A$30</definedName>
    <definedName name="_Hlk37603302" localSheetId="0">ОФП!#REF!</definedName>
    <definedName name="_Hlk37603303" localSheetId="0">ОФП!$A$77</definedName>
    <definedName name="_Hlk37603305" localSheetId="1">ОПиУ!$A$6</definedName>
    <definedName name="_Hlk37603314" localSheetId="3">ОИК!$A$5</definedName>
    <definedName name="_Hlk69809665" localSheetId="1">ОПиУ!$A$43</definedName>
    <definedName name="_Hlk93660523" localSheetId="0">ОФП!#REF!</definedName>
    <definedName name="OLE_LINK16" localSheetId="0">ОФП!$A$5</definedName>
    <definedName name="OLE_LINK4" localSheetId="2">ДДС!$A$33</definedName>
  </definedNames>
  <calcPr calcId="145621"/>
</workbook>
</file>

<file path=xl/calcChain.xml><?xml version="1.0" encoding="utf-8"?>
<calcChain xmlns="http://schemas.openxmlformats.org/spreadsheetml/2006/main">
  <c r="G23" i="4" l="1"/>
  <c r="G22" i="4"/>
  <c r="G21" i="4"/>
  <c r="G20" i="4"/>
  <c r="G19" i="4"/>
  <c r="G18" i="4"/>
  <c r="E21" i="4"/>
  <c r="E22" i="4"/>
  <c r="E23" i="4"/>
  <c r="E20" i="4"/>
  <c r="E19" i="4"/>
  <c r="E18" i="4"/>
  <c r="D23" i="4"/>
  <c r="D20" i="4"/>
  <c r="C23" i="4"/>
  <c r="B23" i="4"/>
  <c r="G14" i="4"/>
  <c r="G13" i="4"/>
  <c r="G12" i="4"/>
  <c r="G11" i="4"/>
  <c r="G8" i="4"/>
  <c r="G10" i="4"/>
  <c r="G9" i="4"/>
  <c r="E14" i="4"/>
  <c r="E13" i="4"/>
  <c r="E12" i="4"/>
  <c r="C14" i="4"/>
  <c r="D14" i="4"/>
  <c r="C45" i="3" l="1"/>
  <c r="D29" i="3"/>
  <c r="D38" i="3"/>
  <c r="C39" i="3"/>
  <c r="C38" i="3"/>
  <c r="C29" i="3"/>
  <c r="D17" i="3"/>
  <c r="C17" i="3"/>
  <c r="C69" i="1"/>
  <c r="C68" i="1"/>
  <c r="C67" i="1"/>
  <c r="C64" i="1"/>
  <c r="C54" i="1"/>
  <c r="C44" i="1"/>
  <c r="C47" i="1" s="1"/>
  <c r="C32" i="1"/>
  <c r="C35" i="1" s="1"/>
  <c r="C36" i="1" s="1"/>
  <c r="A2" i="4"/>
  <c r="D39" i="3" l="1"/>
  <c r="D45" i="3" s="1"/>
</calcChain>
</file>

<file path=xl/sharedStrings.xml><?xml version="1.0" encoding="utf-8"?>
<sst xmlns="http://schemas.openxmlformats.org/spreadsheetml/2006/main" count="241" uniqueCount="144">
  <si>
    <t>В тысячах тенге</t>
  </si>
  <si>
    <t>Прим.</t>
  </si>
  <si>
    <t xml:space="preserve"> </t>
  </si>
  <si>
    <t>Активы</t>
  </si>
  <si>
    <t>Внеоборотные активы</t>
  </si>
  <si>
    <t>Основные средства и активы в форме права пользования</t>
  </si>
  <si>
    <t>Гудвил</t>
  </si>
  <si>
    <t>Инвестиции в совместные предприятия</t>
  </si>
  <si>
    <t>Неснижаемые запасы зерна</t>
  </si>
  <si>
    <t>Активы по отложенному корпоративному подоходному налогу</t>
  </si>
  <si>
    <t>−</t>
  </si>
  <si>
    <t>Займы выданные</t>
  </si>
  <si>
    <t>Торговая и прочая дебиторская задолженность</t>
  </si>
  <si>
    <t>Инвестиционные ценные бумаги, оцениваемые по амортизированной стоимости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</si>
  <si>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</si>
  <si>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</si>
  <si>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</si>
  <si>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</si>
  <si>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НДС к возмещению и предоплата по прочим налогам</t>
  </si>
  <si>
    <t>Предоплата по корпоративному подоходному налогу</t>
  </si>
  <si>
    <t>Товарные кредиты</t>
  </si>
  <si>
    <t>Авансы выплаченные</t>
  </si>
  <si>
    <t>Ценные бумаги, оцениваемые по справедливой стоимости через прибыль или убыток</t>
  </si>
  <si>
    <t>Средства в финансовых организациях</t>
  </si>
  <si>
    <t>Денежные средства и их эквиваленты</t>
  </si>
  <si>
    <t>Активы, предназначенные для продажи</t>
  </si>
  <si>
    <t>Итого оборотные активы</t>
  </si>
  <si>
    <t>Итого активы</t>
  </si>
  <si>
    <t>Капитал и обязательства</t>
  </si>
  <si>
    <t>Капитал</t>
  </si>
  <si>
    <t>Уставный капитал</t>
  </si>
  <si>
    <t>Резерв по пересчёту валюты отчётности</t>
  </si>
  <si>
    <t>Накопленный убыток</t>
  </si>
  <si>
    <t>Капитал, приходящийся на акционера материнской компании</t>
  </si>
  <si>
    <t>Неконтролирующие доли участия</t>
  </si>
  <si>
    <t>Итого капитал</t>
  </si>
  <si>
    <t>Долгосрочные обязательства</t>
  </si>
  <si>
    <t>Выпущенные долговые ценные бумаги</t>
  </si>
  <si>
    <t>Обязательства по аренде</t>
  </si>
  <si>
    <t>Займы полученные</t>
  </si>
  <si>
    <t>Обязательства по отложенному корпоративному подоходному налогу</t>
  </si>
  <si>
    <t>Итого долгосрочные обязательства</t>
  </si>
  <si>
    <t>Краткосрочные обязательства</t>
  </si>
  <si>
    <t>Обязательства по договорам с покупателями</t>
  </si>
  <si>
    <t>Торговая и прочая кредиторская задолженность</t>
  </si>
  <si>
    <t>Прочие налоги к уплате</t>
  </si>
  <si>
    <t>Краткосрочные оценочные обязательства</t>
  </si>
  <si>
    <t>Обязательства, непосредственно связанные с активами, предназначенными для продажи</t>
  </si>
  <si>
    <t>Итого краткосрочные обязательства</t>
  </si>
  <si>
    <t>Итого обязательства</t>
  </si>
  <si>
    <t>Итого капитал и обязательства</t>
  </si>
  <si>
    <t>Балансовая стоимость одной простой акции, тенге</t>
  </si>
  <si>
    <t>Главный бухгалтер</t>
  </si>
  <si>
    <t>Корабаева А.С.</t>
  </si>
  <si>
    <t>31 декабря 2021  года</t>
  </si>
  <si>
    <t>2022 год</t>
  </si>
  <si>
    <t>2021 год</t>
  </si>
  <si>
    <t>Выручка по договорам с покупателями</t>
  </si>
  <si>
    <t>Себестоимость реализованной продукции и оказанных услуг</t>
  </si>
  <si>
    <t>Валовая прибыль</t>
  </si>
  <si>
    <t>Расходы по реализации</t>
  </si>
  <si>
    <t>Общие и административные расходы</t>
  </si>
  <si>
    <t>Операционная прибыль/(убыток)</t>
  </si>
  <si>
    <t>Финансовый доход</t>
  </si>
  <si>
    <t>Финансовые затраты</t>
  </si>
  <si>
    <t>Доля в прибыли совместных предприятий</t>
  </si>
  <si>
    <t>Чистые расходы по операциям с иностранной валютой</t>
  </si>
  <si>
    <t>(Расходы)/доходы по кредитным убыткам</t>
  </si>
  <si>
    <t>Прочие доходы от обесценения и создания резервов</t>
  </si>
  <si>
    <t>Прочие доходы</t>
  </si>
  <si>
    <t>Прочие расходы</t>
  </si>
  <si>
    <t>Прибыль до налогообложения</t>
  </si>
  <si>
    <t>Расходы по корпоративному подоходному налогу</t>
  </si>
  <si>
    <t>Прибыль за год</t>
  </si>
  <si>
    <t>Приходящаяся на:</t>
  </si>
  <si>
    <t>Акционера материнской компании</t>
  </si>
  <si>
    <t>Прочий совокупный доход</t>
  </si>
  <si>
    <t>Прочий совокупный доход, подлежащий переклассификации в состав прибыли или убытка в последующих периодах</t>
  </si>
  <si>
    <t>Пересчёт валюты отчётности зарубежных подразделений</t>
  </si>
  <si>
    <t>Прочий совокупный доход за год, за вычетом налогов</t>
  </si>
  <si>
    <t>Итого совокупный доход за год, за вычетом налогов</t>
  </si>
  <si>
    <t>Приходящийся на:</t>
  </si>
  <si>
    <t>Прибыль на акцию в тенге</t>
  </si>
  <si>
    <t>Базовая прибыль за год, приходящаяся на держателей простых акций материнской компании</t>
  </si>
  <si>
    <t>Операционная деятельность</t>
  </si>
  <si>
    <t>Поступления от реализации товаров</t>
  </si>
  <si>
    <t>Платежи поставщикам за товары, работы и услуги</t>
  </si>
  <si>
    <t>Выплаты по заработной плате</t>
  </si>
  <si>
    <t>Проценты полученные</t>
  </si>
  <si>
    <t>Проценты уплаченные</t>
  </si>
  <si>
    <t>Корпоративный подоходный налог уплаченный</t>
  </si>
  <si>
    <t>Налоговые и другие обязательные платежи в бюджет</t>
  </si>
  <si>
    <t xml:space="preserve">Чистый реализованный убыток по операциям с иностранной валютой </t>
  </si>
  <si>
    <t>-</t>
  </si>
  <si>
    <t>Прочие поступления</t>
  </si>
  <si>
    <t>Прочие выплаты</t>
  </si>
  <si>
    <t>Чистые денежные потоки, использованные в операционной деятельности</t>
  </si>
  <si>
    <t>Инвестиционная деятельность</t>
  </si>
  <si>
    <t>Размещение средств в финансовых организациях</t>
  </si>
  <si>
    <t>Погашение средств в финансовых организациях</t>
  </si>
  <si>
    <t>Поступления от продажи основных средств</t>
  </si>
  <si>
    <t>Приобретение основных средств и нематериальных активов</t>
  </si>
  <si>
    <t>Приобретение ценных бумаг</t>
  </si>
  <si>
    <t>Поступления от продажи приобретенных ценных бумаг</t>
  </si>
  <si>
    <t>Поступление от выкупленных инвестиционных ценных бумаг эмитентом</t>
  </si>
  <si>
    <t xml:space="preserve">Чистые денежные потоки, (использованные в) / полученные от инвестиционной деятельности </t>
  </si>
  <si>
    <t>Финансовая деятельность</t>
  </si>
  <si>
    <t>Поступление от выпуска долговых ценных бумаг</t>
  </si>
  <si>
    <t>Поступление средств, полученных от кредитных организаций</t>
  </si>
  <si>
    <t>Погашение средств, полученных от кредитных организаций</t>
  </si>
  <si>
    <t>Чистые денежные потоки, полученные от финансовой деятельности</t>
  </si>
  <si>
    <t>Чистое изменение денежных средств и их эквивалентов</t>
  </si>
  <si>
    <t>Влияние изменения обменных курсов на денежные средства и их эквиваленты</t>
  </si>
  <si>
    <t>Влияние изменений ожидаемых кредитных убытков на денежные средства и их эквиваленты</t>
  </si>
  <si>
    <t>Денежные средства и их эквиваленты, реклассифицированные в состав активов, предназначенных для продажи</t>
  </si>
  <si>
    <t>Денежные средства и их эквиваленты, на начало периода</t>
  </si>
  <si>
    <t>Денежные средства и их эквиваленты, на конец периода</t>
  </si>
  <si>
    <t>Приходится на акционера материнской компании</t>
  </si>
  <si>
    <t>Накоплен-ный убыток</t>
  </si>
  <si>
    <t>Итого</t>
  </si>
  <si>
    <t>Неконтро-лирующие доли участия</t>
  </si>
  <si>
    <t>На 1 января 2021 года</t>
  </si>
  <si>
    <t>Чистая прибыль за год</t>
  </si>
  <si>
    <t xml:space="preserve">Прочий совокупный доход за год </t>
  </si>
  <si>
    <t xml:space="preserve">Итого совокупный доход за год </t>
  </si>
  <si>
    <t>На 1 января 2022 года</t>
  </si>
  <si>
    <t xml:space="preserve">Чистая прибыль за год </t>
  </si>
  <si>
    <t>По состоянию на 30 июня 2022  года</t>
  </si>
  <si>
    <t>30 июня           2022 года</t>
  </si>
  <si>
    <t xml:space="preserve">На 30 июня 2022 года </t>
  </si>
  <si>
    <t>И.о. Председатель Правления</t>
  </si>
  <si>
    <t>Караулов К.С.</t>
  </si>
  <si>
    <t>И.О. Председатель Правления</t>
  </si>
  <si>
    <t>М.о. Председатель Правления</t>
  </si>
  <si>
    <t>Поступление от выпуска акций</t>
  </si>
  <si>
    <t>Выплата дивидендов</t>
  </si>
  <si>
    <t xml:space="preserve">На 30 июня 2021 года </t>
  </si>
  <si>
    <t xml:space="preserve"> Дивиденды</t>
  </si>
  <si>
    <t xml:space="preserve"> Выпуск акций</t>
  </si>
  <si>
    <t>ПРОМЕЖУТОЧНЫЙ СОКРАЩЕННЫЙ КОНСОЛИДИРОВАННЫЙ ОТЧЁТ                                                                    О ФИНАНСОВОМ ПОЛОЖЕНИИ АО "НК "ПРОДКОРПОРАЦИЯ"</t>
  </si>
  <si>
    <t>ПРОМЕЖУТОЧНЫЙ СОКРАЩЕННЫЙ КОНСОЛИДИРОВАННЫЙ ОТЧЁТ О СОВОКУПНОМ ДОХОДЕ АО "НК "ПРОДКОРПОРАЦИЯ"</t>
  </si>
  <si>
    <t>ПРОМЕЖУТОЧНЫЙ СОКРАЩЕННЫЙ КОНСОЛИДИРОВАННЫЙ ОТЧЁТ О ДВИЖЕНИИ ДЕНЕЖНЫХ СРЕДСТВ АО "НК "ПРОДКОРПОРАЦИЯ"</t>
  </si>
  <si>
    <t>ПРОМЕЖУТОЧНЫЙ СОКРАЩЕННЫЙ КОНСОЛИДИРОВАННЫЙ ОТЧЁТ ОБ ИЗМЕНЕНИЯХ В КАПИТАЛЕ АО "НК "ПРОДКОРПОРАЦИЯ"</t>
  </si>
  <si>
    <t>за 6 месяцев, закончившихся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</si>
</sst>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i/>
      <sz val="8.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3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i/>
      <sz val="7"/>
      <color theme="1"/>
      <name val="Arial"/>
      <family val="2"/>
      <charset val="204"/>
    </font>
    <font>
      <sz val="11"/>
      <color rgb="FF21252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3" fontId="12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3" fontId="15" fillId="0" borderId="3" xfId="0" applyNumberFormat="1" applyFont="1" applyBorder="1" applyAlignment="1">
      <alignment horizontal="left" vertical="center"/>
    </xf>
    <xf numFmtId="3" fontId="18" fillId="0" borderId="0" xfId="0" applyNumberFormat="1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3" fontId="18" fillId="0" borderId="3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workbookViewId="0">
      <selection sqref="A1:D1"/>
    </sheetView>
  </sheetViews>
  <sheetFormatPr defaultRowHeight="15" x14ac:dyDescent="0.25"/>
  <cols>
    <col min="1" max="1" width="77.42578125" customWidth="1"/>
    <col min="3" max="3" width="12.85546875" style="32" customWidth="1"/>
    <col min="4" max="4" width="12.42578125" style="32" customWidth="1"/>
  </cols>
  <sheetData>
    <row r="1" spans="1:4" ht="41.25" customHeight="1" x14ac:dyDescent="0.25">
      <c r="A1" s="104" t="s">
        <v>139</v>
      </c>
      <c r="B1" s="104"/>
      <c r="C1" s="104"/>
      <c r="D1" s="104"/>
    </row>
    <row r="2" spans="1:4" x14ac:dyDescent="0.25">
      <c r="A2" s="34" t="s">
        <v>127</v>
      </c>
    </row>
    <row r="5" spans="1:4" ht="24" customHeight="1" x14ac:dyDescent="0.25">
      <c r="A5" s="105" t="s">
        <v>0</v>
      </c>
      <c r="B5" s="107" t="s">
        <v>1</v>
      </c>
      <c r="C5" s="109" t="s">
        <v>128</v>
      </c>
      <c r="D5" s="111" t="s">
        <v>54</v>
      </c>
    </row>
    <row r="6" spans="1:4" ht="15.75" thickBot="1" x14ac:dyDescent="0.3">
      <c r="A6" s="106"/>
      <c r="B6" s="108"/>
      <c r="C6" s="110"/>
      <c r="D6" s="112"/>
    </row>
    <row r="7" spans="1:4" x14ac:dyDescent="0.25">
      <c r="A7" s="5" t="s">
        <v>2</v>
      </c>
      <c r="B7" s="2"/>
      <c r="C7" s="2"/>
      <c r="D7" s="29"/>
    </row>
    <row r="8" spans="1:4" x14ac:dyDescent="0.25">
      <c r="A8" s="7" t="s">
        <v>3</v>
      </c>
      <c r="B8" s="8"/>
      <c r="C8" s="2"/>
      <c r="D8" s="29"/>
    </row>
    <row r="9" spans="1:4" x14ac:dyDescent="0.25">
      <c r="A9" s="7" t="s">
        <v>4</v>
      </c>
      <c r="B9" s="8"/>
      <c r="C9" s="2"/>
      <c r="D9" s="29"/>
    </row>
    <row r="10" spans="1:4" x14ac:dyDescent="0.25">
      <c r="A10" s="5" t="s">
        <v>5</v>
      </c>
      <c r="B10" s="8">
        <v>5</v>
      </c>
      <c r="C10" s="47">
        <v>2670143</v>
      </c>
      <c r="D10" s="48">
        <v>2675542</v>
      </c>
    </row>
    <row r="11" spans="1:4" x14ac:dyDescent="0.25">
      <c r="A11" s="5" t="s">
        <v>6</v>
      </c>
      <c r="B11" s="8"/>
      <c r="C11" s="47">
        <v>41300</v>
      </c>
      <c r="D11" s="48">
        <v>41300</v>
      </c>
    </row>
    <row r="12" spans="1:4" x14ac:dyDescent="0.25">
      <c r="A12" s="5" t="s">
        <v>7</v>
      </c>
      <c r="B12" s="8">
        <v>7</v>
      </c>
      <c r="C12" s="47">
        <v>3980787</v>
      </c>
      <c r="D12" s="48">
        <v>3444263</v>
      </c>
    </row>
    <row r="13" spans="1:4" x14ac:dyDescent="0.25">
      <c r="A13" s="5" t="s">
        <v>8</v>
      </c>
      <c r="B13" s="8">
        <v>18</v>
      </c>
      <c r="C13" s="47">
        <v>38145437</v>
      </c>
      <c r="D13" s="48">
        <v>40682328</v>
      </c>
    </row>
    <row r="14" spans="1:4" x14ac:dyDescent="0.25">
      <c r="A14" s="5" t="s">
        <v>9</v>
      </c>
      <c r="B14" s="8">
        <v>31</v>
      </c>
      <c r="C14" s="47">
        <v>508495</v>
      </c>
      <c r="D14" s="48" t="s">
        <v>10</v>
      </c>
    </row>
    <row r="15" spans="1:4" x14ac:dyDescent="0.25">
      <c r="A15" s="5" t="s">
        <v>11</v>
      </c>
      <c r="B15" s="8">
        <v>9</v>
      </c>
      <c r="C15" s="47">
        <v>52578</v>
      </c>
      <c r="D15" s="48">
        <v>57484</v>
      </c>
    </row>
    <row r="16" spans="1:4" x14ac:dyDescent="0.25">
      <c r="A16" s="5" t="s">
        <v>12</v>
      </c>
      <c r="B16" s="8">
        <v>10</v>
      </c>
      <c r="C16" s="47">
        <v>902978</v>
      </c>
      <c r="D16" s="48">
        <v>975278</v>
      </c>
    </row>
    <row r="17" spans="1:4" x14ac:dyDescent="0.25">
      <c r="A17" s="5" t="s">
        <v>13</v>
      </c>
      <c r="B17" s="8">
        <v>11</v>
      </c>
      <c r="C17" s="47">
        <v>774373</v>
      </c>
      <c r="D17" s="48">
        <v>714942</v>
      </c>
    </row>
    <row r="18" spans="1:4" ht="15.75" thickBot="1" x14ac:dyDescent="0.3">
      <c r="A18" s="9" t="s">
        <v>14</v>
      </c>
      <c r="B18" s="10">
        <v>12</v>
      </c>
      <c r="C18" s="49">
        <v>517762</v>
      </c>
      <c r="D18" s="50">
        <v>521803</v>
      </c>
    </row>
    <row r="19" spans="1:4" ht="15.75" thickBot="1" x14ac:dyDescent="0.3">
      <c r="A19" s="11" t="s">
        <v>15</v>
      </c>
      <c r="B19" s="10"/>
      <c r="C19" s="49">
        <v>47593853</v>
      </c>
      <c r="D19" s="50">
        <v>49112940</v>
      </c>
    </row>
    <row r="20" spans="1:4" x14ac:dyDescent="0.25">
      <c r="A20" s="7" t="s">
        <v>2</v>
      </c>
      <c r="B20" s="8"/>
      <c r="C20" s="47"/>
      <c r="D20" s="48"/>
    </row>
    <row r="21" spans="1:4" x14ac:dyDescent="0.25">
      <c r="A21" s="7" t="s">
        <v>16</v>
      </c>
      <c r="B21" s="8"/>
      <c r="C21" s="47"/>
      <c r="D21" s="48"/>
    </row>
    <row r="22" spans="1:4" x14ac:dyDescent="0.25">
      <c r="A22" s="5" t="s">
        <v>17</v>
      </c>
      <c r="B22" s="8">
        <v>16</v>
      </c>
      <c r="C22" s="47">
        <v>15240634</v>
      </c>
      <c r="D22" s="48">
        <v>41120618</v>
      </c>
    </row>
    <row r="23" spans="1:4" x14ac:dyDescent="0.25">
      <c r="A23" s="5" t="s">
        <v>18</v>
      </c>
      <c r="B23" s="8">
        <v>17</v>
      </c>
      <c r="C23" s="47">
        <v>6525408</v>
      </c>
      <c r="D23" s="48">
        <v>9781898</v>
      </c>
    </row>
    <row r="24" spans="1:4" x14ac:dyDescent="0.25">
      <c r="A24" s="5" t="s">
        <v>19</v>
      </c>
      <c r="B24" s="8"/>
      <c r="C24" s="47">
        <v>938615</v>
      </c>
      <c r="D24" s="48">
        <v>415597</v>
      </c>
    </row>
    <row r="25" spans="1:4" x14ac:dyDescent="0.25">
      <c r="A25" s="5" t="s">
        <v>12</v>
      </c>
      <c r="B25" s="8">
        <v>10</v>
      </c>
      <c r="C25" s="47">
        <v>6297000</v>
      </c>
      <c r="D25" s="48">
        <v>5525511</v>
      </c>
    </row>
    <row r="26" spans="1:4" x14ac:dyDescent="0.25">
      <c r="A26" s="5" t="s">
        <v>20</v>
      </c>
      <c r="B26" s="8">
        <v>15</v>
      </c>
      <c r="C26" s="47">
        <v>3589022</v>
      </c>
      <c r="D26" s="48">
        <v>391018</v>
      </c>
    </row>
    <row r="27" spans="1:4" x14ac:dyDescent="0.25">
      <c r="A27" s="5" t="s">
        <v>21</v>
      </c>
      <c r="B27" s="8">
        <v>8</v>
      </c>
      <c r="C27" s="47">
        <v>83995290</v>
      </c>
      <c r="D27" s="48">
        <v>7847148</v>
      </c>
    </row>
    <row r="28" spans="1:4" x14ac:dyDescent="0.25">
      <c r="A28" s="5" t="s">
        <v>11</v>
      </c>
      <c r="B28" s="8">
        <v>9</v>
      </c>
      <c r="C28" s="47">
        <v>157877</v>
      </c>
      <c r="D28" s="48">
        <v>193393</v>
      </c>
    </row>
    <row r="29" spans="1:4" x14ac:dyDescent="0.25">
      <c r="A29" s="5" t="s">
        <v>22</v>
      </c>
      <c r="B29" s="8">
        <v>11</v>
      </c>
      <c r="C29" s="47">
        <v>47223867</v>
      </c>
      <c r="D29" s="48">
        <v>33937906</v>
      </c>
    </row>
    <row r="30" spans="1:4" x14ac:dyDescent="0.25">
      <c r="A30" s="5" t="s">
        <v>23</v>
      </c>
      <c r="B30" s="8">
        <v>13</v>
      </c>
      <c r="C30" s="47">
        <v>7563622</v>
      </c>
      <c r="D30" s="48">
        <v>7868081</v>
      </c>
    </row>
    <row r="31" spans="1:4" ht="15.75" thickBot="1" x14ac:dyDescent="0.3">
      <c r="A31" s="9" t="s">
        <v>24</v>
      </c>
      <c r="B31" s="10">
        <v>14</v>
      </c>
      <c r="C31" s="49">
        <v>21052782</v>
      </c>
      <c r="D31" s="50">
        <v>2376442</v>
      </c>
    </row>
    <row r="32" spans="1:4" x14ac:dyDescent="0.25">
      <c r="A32" s="5"/>
      <c r="B32" s="8"/>
      <c r="C32" s="47">
        <f>SUM(C22:C31)</f>
        <v>192584117</v>
      </c>
      <c r="D32" s="48">
        <v>109457612</v>
      </c>
    </row>
    <row r="33" spans="1:4" x14ac:dyDescent="0.25">
      <c r="A33" s="5" t="s">
        <v>2</v>
      </c>
      <c r="B33" s="8"/>
      <c r="C33" s="47"/>
      <c r="D33" s="48"/>
    </row>
    <row r="34" spans="1:4" ht="15.75" thickBot="1" x14ac:dyDescent="0.3">
      <c r="A34" s="5" t="s">
        <v>25</v>
      </c>
      <c r="B34" s="8">
        <v>6</v>
      </c>
      <c r="C34" s="47">
        <v>1857276</v>
      </c>
      <c r="D34" s="48">
        <v>1144967</v>
      </c>
    </row>
    <row r="35" spans="1:4" ht="15.75" thickBot="1" x14ac:dyDescent="0.3">
      <c r="A35" s="12" t="s">
        <v>26</v>
      </c>
      <c r="B35" s="13"/>
      <c r="C35" s="51">
        <f>C34+C32</f>
        <v>194441393</v>
      </c>
      <c r="D35" s="52">
        <v>110602579</v>
      </c>
    </row>
    <row r="36" spans="1:4" ht="15.75" thickBot="1" x14ac:dyDescent="0.3">
      <c r="A36" s="14" t="s">
        <v>27</v>
      </c>
      <c r="B36" s="15"/>
      <c r="C36" s="53">
        <f>C35+C19</f>
        <v>242035246</v>
      </c>
      <c r="D36" s="54">
        <v>159715519</v>
      </c>
    </row>
    <row r="37" spans="1:4" ht="15.75" thickTop="1" x14ac:dyDescent="0.25">
      <c r="A37" s="17"/>
      <c r="C37" s="55"/>
      <c r="D37" s="55"/>
    </row>
    <row r="38" spans="1:4" x14ac:dyDescent="0.25">
      <c r="A38" s="18" t="s">
        <v>2</v>
      </c>
      <c r="B38" s="2"/>
      <c r="C38" s="47"/>
      <c r="D38" s="48"/>
    </row>
    <row r="39" spans="1:4" x14ac:dyDescent="0.25">
      <c r="A39" s="7" t="s">
        <v>28</v>
      </c>
      <c r="B39" s="8"/>
      <c r="C39" s="47"/>
      <c r="D39" s="48"/>
    </row>
    <row r="40" spans="1:4" x14ac:dyDescent="0.25">
      <c r="A40" s="7" t="s">
        <v>29</v>
      </c>
      <c r="B40" s="8"/>
      <c r="C40" s="47"/>
      <c r="D40" s="48"/>
    </row>
    <row r="41" spans="1:4" x14ac:dyDescent="0.25">
      <c r="A41" s="5" t="s">
        <v>30</v>
      </c>
      <c r="B41" s="8">
        <v>18</v>
      </c>
      <c r="C41" s="47">
        <v>115809548</v>
      </c>
      <c r="D41" s="48">
        <v>105809548</v>
      </c>
    </row>
    <row r="42" spans="1:4" x14ac:dyDescent="0.25">
      <c r="A42" s="5" t="s">
        <v>31</v>
      </c>
      <c r="B42" s="8"/>
      <c r="C42" s="47">
        <v>697328</v>
      </c>
      <c r="D42" s="48">
        <v>429503</v>
      </c>
    </row>
    <row r="43" spans="1:4" ht="15.75" thickBot="1" x14ac:dyDescent="0.3">
      <c r="A43" s="9" t="s">
        <v>32</v>
      </c>
      <c r="B43" s="10"/>
      <c r="C43" s="49">
        <v>-53834130</v>
      </c>
      <c r="D43" s="50">
        <v>-28358117</v>
      </c>
    </row>
    <row r="44" spans="1:4" x14ac:dyDescent="0.25">
      <c r="A44" s="7" t="s">
        <v>33</v>
      </c>
      <c r="B44" s="8"/>
      <c r="C44" s="47">
        <f>SUM(C41:C43)</f>
        <v>62672746</v>
      </c>
      <c r="D44" s="48">
        <v>77880934</v>
      </c>
    </row>
    <row r="45" spans="1:4" x14ac:dyDescent="0.25">
      <c r="A45" s="7" t="s">
        <v>2</v>
      </c>
      <c r="B45" s="8"/>
      <c r="C45" s="47"/>
      <c r="D45" s="48"/>
    </row>
    <row r="46" spans="1:4" ht="15.75" thickBot="1" x14ac:dyDescent="0.3">
      <c r="A46" s="9" t="s">
        <v>34</v>
      </c>
      <c r="B46" s="10"/>
      <c r="C46" s="49">
        <v>831</v>
      </c>
      <c r="D46" s="50">
        <v>831</v>
      </c>
    </row>
    <row r="47" spans="1:4" ht="15.75" thickBot="1" x14ac:dyDescent="0.3">
      <c r="A47" s="11" t="s">
        <v>35</v>
      </c>
      <c r="B47" s="10"/>
      <c r="C47" s="49">
        <f>SUM(C44:C46)</f>
        <v>62673577</v>
      </c>
      <c r="D47" s="50">
        <v>77881765</v>
      </c>
    </row>
    <row r="48" spans="1:4" x14ac:dyDescent="0.25">
      <c r="A48" s="7" t="s">
        <v>2</v>
      </c>
      <c r="B48" s="8"/>
      <c r="C48" s="47"/>
      <c r="D48" s="48"/>
    </row>
    <row r="49" spans="1:4" x14ac:dyDescent="0.25">
      <c r="A49" s="7" t="s">
        <v>36</v>
      </c>
      <c r="B49" s="8"/>
      <c r="C49" s="47"/>
      <c r="D49" s="48"/>
    </row>
    <row r="50" spans="1:4" x14ac:dyDescent="0.25">
      <c r="A50" s="5" t="s">
        <v>37</v>
      </c>
      <c r="B50" s="8">
        <v>20</v>
      </c>
      <c r="C50" s="47">
        <v>61196803</v>
      </c>
      <c r="D50" s="48">
        <v>14056071</v>
      </c>
    </row>
    <row r="51" spans="1:4" x14ac:dyDescent="0.25">
      <c r="A51" s="5" t="s">
        <v>38</v>
      </c>
      <c r="B51" s="8"/>
      <c r="C51" s="47">
        <v>9653</v>
      </c>
      <c r="D51" s="48">
        <v>9326</v>
      </c>
    </row>
    <row r="52" spans="1:4" x14ac:dyDescent="0.25">
      <c r="A52" s="5" t="s">
        <v>39</v>
      </c>
      <c r="B52" s="8">
        <v>19</v>
      </c>
      <c r="C52" s="47">
        <v>37999473</v>
      </c>
      <c r="D52" s="48" t="s">
        <v>10</v>
      </c>
    </row>
    <row r="53" spans="1:4" ht="15.75" thickBot="1" x14ac:dyDescent="0.3">
      <c r="A53" s="5" t="s">
        <v>40</v>
      </c>
      <c r="B53" s="8">
        <v>31</v>
      </c>
      <c r="C53" s="47"/>
      <c r="D53" s="48">
        <v>142855</v>
      </c>
    </row>
    <row r="54" spans="1:4" ht="15.75" thickBot="1" x14ac:dyDescent="0.3">
      <c r="A54" s="19" t="s">
        <v>41</v>
      </c>
      <c r="B54" s="20"/>
      <c r="C54" s="56">
        <f>SUM(C50:C53)</f>
        <v>99205929</v>
      </c>
      <c r="D54" s="57">
        <v>14208252</v>
      </c>
    </row>
    <row r="55" spans="1:4" x14ac:dyDescent="0.25">
      <c r="A55" s="7" t="s">
        <v>2</v>
      </c>
      <c r="B55" s="8"/>
      <c r="C55" s="47"/>
      <c r="D55" s="48"/>
    </row>
    <row r="56" spans="1:4" x14ac:dyDescent="0.25">
      <c r="A56" s="7" t="s">
        <v>42</v>
      </c>
      <c r="B56" s="8"/>
      <c r="C56" s="47"/>
      <c r="D56" s="48"/>
    </row>
    <row r="57" spans="1:4" x14ac:dyDescent="0.25">
      <c r="A57" s="5" t="s">
        <v>39</v>
      </c>
      <c r="B57" s="8">
        <v>19</v>
      </c>
      <c r="C57" s="47">
        <v>72995140</v>
      </c>
      <c r="D57" s="48">
        <v>64818641</v>
      </c>
    </row>
    <row r="58" spans="1:4" x14ac:dyDescent="0.25">
      <c r="A58" s="5" t="s">
        <v>43</v>
      </c>
      <c r="B58" s="8"/>
      <c r="C58" s="47">
        <v>1325329</v>
      </c>
      <c r="D58" s="48">
        <v>1001804</v>
      </c>
    </row>
    <row r="59" spans="1:4" x14ac:dyDescent="0.25">
      <c r="A59" s="5" t="s">
        <v>44</v>
      </c>
      <c r="B59" s="8">
        <v>21</v>
      </c>
      <c r="C59" s="47">
        <v>3691807</v>
      </c>
      <c r="D59" s="48">
        <v>1309149</v>
      </c>
    </row>
    <row r="60" spans="1:4" x14ac:dyDescent="0.25">
      <c r="A60" s="5" t="s">
        <v>38</v>
      </c>
      <c r="B60" s="8"/>
      <c r="C60" s="47">
        <v>2194</v>
      </c>
      <c r="D60" s="48">
        <v>3811</v>
      </c>
    </row>
    <row r="61" spans="1:4" x14ac:dyDescent="0.25">
      <c r="A61" s="5" t="s">
        <v>45</v>
      </c>
      <c r="B61" s="8"/>
      <c r="C61" s="47">
        <v>127311</v>
      </c>
      <c r="D61" s="48">
        <v>74074</v>
      </c>
    </row>
    <row r="62" spans="1:4" x14ac:dyDescent="0.25">
      <c r="A62" s="5" t="s">
        <v>46</v>
      </c>
      <c r="B62" s="8"/>
      <c r="C62" s="47">
        <v>31340</v>
      </c>
      <c r="D62" s="48">
        <v>69086</v>
      </c>
    </row>
    <row r="63" spans="1:4" ht="15.75" thickBot="1" x14ac:dyDescent="0.3">
      <c r="A63" s="9" t="s">
        <v>37</v>
      </c>
      <c r="B63" s="10">
        <v>20</v>
      </c>
      <c r="C63" s="49">
        <v>1956620</v>
      </c>
      <c r="D63" s="50">
        <v>334257</v>
      </c>
    </row>
    <row r="64" spans="1:4" x14ac:dyDescent="0.25">
      <c r="A64" s="5"/>
      <c r="B64" s="8"/>
      <c r="C64" s="47">
        <f>SUM(C57:C63)</f>
        <v>80129741</v>
      </c>
      <c r="D64" s="48">
        <v>67610822</v>
      </c>
    </row>
    <row r="65" spans="1:4" x14ac:dyDescent="0.25">
      <c r="A65" s="5" t="s">
        <v>2</v>
      </c>
      <c r="B65" s="8"/>
      <c r="C65" s="47"/>
      <c r="D65" s="48"/>
    </row>
    <row r="66" spans="1:4" ht="15.75" thickBot="1" x14ac:dyDescent="0.3">
      <c r="A66" s="9" t="s">
        <v>47</v>
      </c>
      <c r="B66" s="10">
        <v>6</v>
      </c>
      <c r="C66" s="49">
        <v>25999</v>
      </c>
      <c r="D66" s="50">
        <v>14680</v>
      </c>
    </row>
    <row r="67" spans="1:4" ht="15.75" thickBot="1" x14ac:dyDescent="0.3">
      <c r="A67" s="7" t="s">
        <v>48</v>
      </c>
      <c r="B67" s="8"/>
      <c r="C67" s="47">
        <f>SUM(C64:C66)</f>
        <v>80155740</v>
      </c>
      <c r="D67" s="48">
        <v>67625502</v>
      </c>
    </row>
    <row r="68" spans="1:4" ht="15.75" thickBot="1" x14ac:dyDescent="0.3">
      <c r="A68" s="19" t="s">
        <v>49</v>
      </c>
      <c r="B68" s="20"/>
      <c r="C68" s="56">
        <f>C67+C54</f>
        <v>179361669</v>
      </c>
      <c r="D68" s="57">
        <v>81833754</v>
      </c>
    </row>
    <row r="69" spans="1:4" ht="15.75" thickBot="1" x14ac:dyDescent="0.3">
      <c r="A69" s="21" t="s">
        <v>50</v>
      </c>
      <c r="B69" s="22"/>
      <c r="C69" s="58">
        <f>C47+C68</f>
        <v>242035246</v>
      </c>
      <c r="D69" s="59">
        <v>159715519</v>
      </c>
    </row>
    <row r="70" spans="1:4" ht="15.75" thickTop="1" x14ac:dyDescent="0.25">
      <c r="A70" s="7" t="s">
        <v>2</v>
      </c>
      <c r="B70" s="8"/>
      <c r="C70" s="2"/>
      <c r="D70" s="29"/>
    </row>
    <row r="71" spans="1:4" ht="15.75" thickBot="1" x14ac:dyDescent="0.3">
      <c r="A71" s="21" t="s">
        <v>51</v>
      </c>
      <c r="B71" s="22">
        <v>18</v>
      </c>
      <c r="C71" s="60">
        <v>540.53</v>
      </c>
      <c r="D71" s="61">
        <v>735.31</v>
      </c>
    </row>
    <row r="72" spans="1:4" ht="15.75" thickTop="1" x14ac:dyDescent="0.25">
      <c r="A72" s="16"/>
    </row>
    <row r="73" spans="1:4" x14ac:dyDescent="0.25">
      <c r="A73" s="16"/>
    </row>
    <row r="74" spans="1:4" x14ac:dyDescent="0.25">
      <c r="A74" s="16"/>
    </row>
    <row r="75" spans="1:4" x14ac:dyDescent="0.25">
      <c r="A75" s="16"/>
    </row>
    <row r="76" spans="1:4" x14ac:dyDescent="0.25">
      <c r="A76" s="16"/>
    </row>
    <row r="77" spans="1:4" ht="15.75" thickBot="1" x14ac:dyDescent="0.3">
      <c r="A77" s="16" t="s">
        <v>130</v>
      </c>
      <c r="B77" s="24"/>
      <c r="C77" s="24"/>
      <c r="D77" s="24"/>
    </row>
    <row r="78" spans="1:4" ht="25.5" customHeight="1" x14ac:dyDescent="0.25">
      <c r="A78" s="16"/>
      <c r="B78" s="103" t="s">
        <v>131</v>
      </c>
      <c r="C78" s="103"/>
      <c r="D78" s="103"/>
    </row>
    <row r="79" spans="1:4" x14ac:dyDescent="0.25">
      <c r="A79" s="16" t="s">
        <v>2</v>
      </c>
      <c r="B79" s="26"/>
    </row>
    <row r="80" spans="1:4" x14ac:dyDescent="0.25">
      <c r="A80" s="16" t="s">
        <v>2</v>
      </c>
      <c r="B80" s="26"/>
    </row>
    <row r="81" spans="1:4" x14ac:dyDescent="0.25">
      <c r="A81" s="16" t="s">
        <v>2</v>
      </c>
      <c r="B81" s="26"/>
    </row>
    <row r="82" spans="1:4" ht="15.75" thickBot="1" x14ac:dyDescent="0.3">
      <c r="A82" s="16" t="s">
        <v>52</v>
      </c>
      <c r="B82" s="24"/>
    </row>
    <row r="83" spans="1:4" x14ac:dyDescent="0.25">
      <c r="A83" s="16"/>
      <c r="B83" s="103" t="s">
        <v>53</v>
      </c>
      <c r="C83" s="103"/>
      <c r="D83" s="103"/>
    </row>
  </sheetData>
  <mergeCells count="7">
    <mergeCell ref="B78:D78"/>
    <mergeCell ref="B83:D83"/>
    <mergeCell ref="A1:D1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H10" sqref="H10"/>
    </sheetView>
  </sheetViews>
  <sheetFormatPr defaultRowHeight="15" x14ac:dyDescent="0.25"/>
  <cols>
    <col min="1" max="1" width="98.28515625" customWidth="1"/>
    <col min="3" max="3" width="13.85546875" style="39" customWidth="1"/>
    <col min="4" max="4" width="14.5703125" style="102" customWidth="1"/>
  </cols>
  <sheetData>
    <row r="1" spans="1:4" ht="31.5" x14ac:dyDescent="0.25">
      <c r="A1" s="33" t="s">
        <v>140</v>
      </c>
    </row>
    <row r="2" spans="1:4" x14ac:dyDescent="0.25">
      <c r="A2" s="34"/>
    </row>
    <row r="4" spans="1:4" x14ac:dyDescent="0.25">
      <c r="A4" s="115" t="s">
        <v>143</v>
      </c>
      <c r="B4" s="115"/>
      <c r="C4" s="115"/>
      <c r="D4" s="115"/>
    </row>
    <row r="5" spans="1:4" ht="15.75" thickBot="1" x14ac:dyDescent="0.3">
      <c r="A5" s="27" t="s">
        <v>0</v>
      </c>
      <c r="B5" s="28" t="s">
        <v>1</v>
      </c>
      <c r="C5" s="4" t="s">
        <v>55</v>
      </c>
      <c r="D5" s="35" t="s">
        <v>56</v>
      </c>
    </row>
    <row r="6" spans="1:4" x14ac:dyDescent="0.25">
      <c r="A6" s="5" t="s">
        <v>2</v>
      </c>
      <c r="B6" s="8"/>
      <c r="C6" s="3"/>
      <c r="D6" s="40"/>
    </row>
    <row r="7" spans="1:4" x14ac:dyDescent="0.25">
      <c r="A7" s="5" t="s">
        <v>57</v>
      </c>
      <c r="B7" s="8">
        <v>22</v>
      </c>
      <c r="C7" s="30">
        <v>46032621</v>
      </c>
      <c r="D7" s="41">
        <v>38600879</v>
      </c>
    </row>
    <row r="8" spans="1:4" ht="15.75" thickBot="1" x14ac:dyDescent="0.3">
      <c r="A8" s="9" t="s">
        <v>58</v>
      </c>
      <c r="B8" s="10">
        <v>23</v>
      </c>
      <c r="C8" s="31">
        <v>-37284648</v>
      </c>
      <c r="D8" s="42">
        <v>-28959716</v>
      </c>
    </row>
    <row r="9" spans="1:4" x14ac:dyDescent="0.25">
      <c r="A9" s="7" t="s">
        <v>59</v>
      </c>
      <c r="B9" s="8"/>
      <c r="C9" s="30">
        <v>8747973</v>
      </c>
      <c r="D9" s="41">
        <v>9641163</v>
      </c>
    </row>
    <row r="10" spans="1:4" x14ac:dyDescent="0.25">
      <c r="A10" s="7" t="s">
        <v>2</v>
      </c>
      <c r="B10" s="8"/>
      <c r="C10" s="30"/>
      <c r="D10" s="41"/>
    </row>
    <row r="11" spans="1:4" x14ac:dyDescent="0.25">
      <c r="A11" s="5" t="s">
        <v>60</v>
      </c>
      <c r="B11" s="8">
        <v>24</v>
      </c>
      <c r="C11" s="30">
        <v>-1226647</v>
      </c>
      <c r="D11" s="41">
        <v>-3060686</v>
      </c>
    </row>
    <row r="12" spans="1:4" ht="15.75" thickBot="1" x14ac:dyDescent="0.3">
      <c r="A12" s="5" t="s">
        <v>61</v>
      </c>
      <c r="B12" s="8">
        <v>25</v>
      </c>
      <c r="C12" s="30">
        <v>-801455</v>
      </c>
      <c r="D12" s="41">
        <v>-717908</v>
      </c>
    </row>
    <row r="13" spans="1:4" x14ac:dyDescent="0.25">
      <c r="A13" s="12" t="s">
        <v>62</v>
      </c>
      <c r="B13" s="13"/>
      <c r="C13" s="43">
        <v>6719871</v>
      </c>
      <c r="D13" s="44">
        <v>5862569</v>
      </c>
    </row>
    <row r="14" spans="1:4" x14ac:dyDescent="0.25">
      <c r="A14" s="5" t="s">
        <v>2</v>
      </c>
      <c r="B14" s="8"/>
      <c r="C14" s="30"/>
      <c r="D14" s="41"/>
    </row>
    <row r="15" spans="1:4" x14ac:dyDescent="0.25">
      <c r="A15" s="5" t="s">
        <v>63</v>
      </c>
      <c r="B15" s="8">
        <v>26</v>
      </c>
      <c r="C15" s="30">
        <v>2996176</v>
      </c>
      <c r="D15" s="41">
        <v>968659</v>
      </c>
    </row>
    <row r="16" spans="1:4" x14ac:dyDescent="0.25">
      <c r="A16" s="5" t="s">
        <v>64</v>
      </c>
      <c r="B16" s="8">
        <v>26</v>
      </c>
      <c r="C16" s="30">
        <v>-7195946</v>
      </c>
      <c r="D16" s="41">
        <v>-2036765</v>
      </c>
    </row>
    <row r="17" spans="1:4" x14ac:dyDescent="0.25">
      <c r="A17" s="5" t="s">
        <v>65</v>
      </c>
      <c r="B17" s="8">
        <v>7</v>
      </c>
      <c r="C17" s="30">
        <v>213724</v>
      </c>
      <c r="D17" s="41">
        <v>216010</v>
      </c>
    </row>
    <row r="18" spans="1:4" x14ac:dyDescent="0.25">
      <c r="A18" s="5" t="s">
        <v>66</v>
      </c>
      <c r="B18" s="8"/>
      <c r="C18" s="30">
        <v>-24386535</v>
      </c>
      <c r="D18" s="41">
        <v>-2267101</v>
      </c>
    </row>
    <row r="19" spans="1:4" x14ac:dyDescent="0.25">
      <c r="A19" s="5" t="s">
        <v>67</v>
      </c>
      <c r="B19" s="8">
        <v>29</v>
      </c>
      <c r="C19" s="30">
        <v>291837</v>
      </c>
      <c r="D19" s="41">
        <v>245893</v>
      </c>
    </row>
    <row r="20" spans="1:4" x14ac:dyDescent="0.25">
      <c r="A20" s="5" t="s">
        <v>68</v>
      </c>
      <c r="B20" s="8">
        <v>30</v>
      </c>
      <c r="C20" s="30">
        <v>488033</v>
      </c>
      <c r="D20" s="41">
        <v>331445</v>
      </c>
    </row>
    <row r="21" spans="1:4" x14ac:dyDescent="0.25">
      <c r="A21" s="5" t="s">
        <v>69</v>
      </c>
      <c r="B21" s="8">
        <v>27</v>
      </c>
      <c r="C21" s="30">
        <v>165686</v>
      </c>
      <c r="D21" s="41">
        <v>271031</v>
      </c>
    </row>
    <row r="22" spans="1:4" ht="15.75" thickBot="1" x14ac:dyDescent="0.3">
      <c r="A22" s="9" t="s">
        <v>70</v>
      </c>
      <c r="B22" s="10">
        <v>28</v>
      </c>
      <c r="C22" s="31">
        <v>-2953063</v>
      </c>
      <c r="D22" s="42">
        <v>-89211</v>
      </c>
    </row>
    <row r="23" spans="1:4" x14ac:dyDescent="0.25">
      <c r="A23" s="7" t="s">
        <v>71</v>
      </c>
      <c r="B23" s="8"/>
      <c r="C23" s="30">
        <v>-23660217</v>
      </c>
      <c r="D23" s="41">
        <v>3502530</v>
      </c>
    </row>
    <row r="24" spans="1:4" x14ac:dyDescent="0.25">
      <c r="A24" s="7" t="s">
        <v>2</v>
      </c>
      <c r="B24" s="8"/>
      <c r="C24" s="30"/>
      <c r="D24" s="41"/>
    </row>
    <row r="25" spans="1:4" ht="15.75" thickBot="1" x14ac:dyDescent="0.3">
      <c r="A25" s="9" t="s">
        <v>72</v>
      </c>
      <c r="B25" s="10">
        <v>31</v>
      </c>
      <c r="C25" s="31">
        <v>602875</v>
      </c>
      <c r="D25" s="42">
        <v>-623671</v>
      </c>
    </row>
    <row r="26" spans="1:4" ht="15.75" thickBot="1" x14ac:dyDescent="0.3">
      <c r="A26" s="11" t="s">
        <v>73</v>
      </c>
      <c r="B26" s="10"/>
      <c r="C26" s="31">
        <v>-23057342</v>
      </c>
      <c r="D26" s="42">
        <v>2878859</v>
      </c>
    </row>
    <row r="27" spans="1:4" x14ac:dyDescent="0.25">
      <c r="A27" s="7" t="s">
        <v>2</v>
      </c>
      <c r="B27" s="8"/>
      <c r="C27" s="30"/>
      <c r="D27" s="41"/>
    </row>
    <row r="28" spans="1:4" x14ac:dyDescent="0.25">
      <c r="A28" s="7" t="s">
        <v>74</v>
      </c>
      <c r="B28" s="8"/>
      <c r="C28" s="30"/>
      <c r="D28" s="41"/>
    </row>
    <row r="29" spans="1:4" x14ac:dyDescent="0.25">
      <c r="A29" s="5" t="s">
        <v>75</v>
      </c>
      <c r="B29" s="8"/>
      <c r="C29" s="30">
        <v>-23057342</v>
      </c>
      <c r="D29" s="41">
        <v>2878859</v>
      </c>
    </row>
    <row r="30" spans="1:4" ht="15.75" thickBot="1" x14ac:dyDescent="0.3">
      <c r="A30" s="9" t="s">
        <v>34</v>
      </c>
      <c r="B30" s="10"/>
      <c r="C30" s="31" t="s">
        <v>10</v>
      </c>
      <c r="D30" s="42" t="s">
        <v>10</v>
      </c>
    </row>
    <row r="31" spans="1:4" ht="15.75" thickBot="1" x14ac:dyDescent="0.3">
      <c r="A31" s="9"/>
      <c r="B31" s="10"/>
      <c r="C31" s="31">
        <v>-23057342</v>
      </c>
      <c r="D31" s="42">
        <v>2878859</v>
      </c>
    </row>
    <row r="32" spans="1:4" x14ac:dyDescent="0.25">
      <c r="A32" s="5" t="s">
        <v>2</v>
      </c>
      <c r="B32" s="8"/>
      <c r="C32" s="30"/>
      <c r="D32" s="41"/>
    </row>
    <row r="33" spans="1:4" x14ac:dyDescent="0.25">
      <c r="A33" s="7" t="s">
        <v>76</v>
      </c>
      <c r="B33" s="8"/>
      <c r="C33" s="30"/>
      <c r="D33" s="41"/>
    </row>
    <row r="34" spans="1:4" x14ac:dyDescent="0.25">
      <c r="A34" s="18" t="s">
        <v>77</v>
      </c>
      <c r="B34" s="8"/>
      <c r="C34" s="30"/>
      <c r="D34" s="41"/>
    </row>
    <row r="35" spans="1:4" ht="15.75" thickBot="1" x14ac:dyDescent="0.3">
      <c r="A35" s="9" t="s">
        <v>78</v>
      </c>
      <c r="B35" s="10">
        <v>7</v>
      </c>
      <c r="C35" s="31">
        <v>267825</v>
      </c>
      <c r="D35" s="42">
        <v>55238</v>
      </c>
    </row>
    <row r="36" spans="1:4" ht="15.75" thickBot="1" x14ac:dyDescent="0.3">
      <c r="A36" s="11" t="s">
        <v>79</v>
      </c>
      <c r="B36" s="10"/>
      <c r="C36" s="31">
        <v>267825</v>
      </c>
      <c r="D36" s="42">
        <v>55238</v>
      </c>
    </row>
    <row r="37" spans="1:4" ht="15.75" thickBot="1" x14ac:dyDescent="0.3">
      <c r="A37" s="21" t="s">
        <v>80</v>
      </c>
      <c r="B37" s="22"/>
      <c r="C37" s="45">
        <v>-22789517</v>
      </c>
      <c r="D37" s="46">
        <v>2934097</v>
      </c>
    </row>
    <row r="38" spans="1:4" ht="15.75" thickTop="1" x14ac:dyDescent="0.25">
      <c r="A38" s="7" t="s">
        <v>2</v>
      </c>
      <c r="B38" s="8"/>
      <c r="C38" s="30"/>
      <c r="D38" s="41"/>
    </row>
    <row r="39" spans="1:4" x14ac:dyDescent="0.25">
      <c r="A39" s="7" t="s">
        <v>81</v>
      </c>
      <c r="B39" s="8"/>
      <c r="C39" s="30"/>
      <c r="D39" s="41"/>
    </row>
    <row r="40" spans="1:4" x14ac:dyDescent="0.25">
      <c r="A40" s="5" t="s">
        <v>75</v>
      </c>
      <c r="B40" s="8"/>
      <c r="C40" s="30">
        <v>-22789517</v>
      </c>
      <c r="D40" s="41">
        <v>2934097</v>
      </c>
    </row>
    <row r="41" spans="1:4" ht="15.75" thickBot="1" x14ac:dyDescent="0.3">
      <c r="A41" s="9" t="s">
        <v>34</v>
      </c>
      <c r="B41" s="10"/>
      <c r="C41" s="31" t="s">
        <v>10</v>
      </c>
      <c r="D41" s="42" t="s">
        <v>10</v>
      </c>
    </row>
    <row r="42" spans="1:4" ht="15.75" thickBot="1" x14ac:dyDescent="0.3">
      <c r="A42" s="36"/>
      <c r="B42" s="22"/>
      <c r="C42" s="45">
        <v>-22789517</v>
      </c>
      <c r="D42" s="46">
        <v>2934097</v>
      </c>
    </row>
    <row r="43" spans="1:4" ht="15.75" thickTop="1" x14ac:dyDescent="0.25">
      <c r="A43" s="7" t="s">
        <v>2</v>
      </c>
      <c r="B43" s="8"/>
      <c r="C43" s="3"/>
      <c r="D43" s="40"/>
    </row>
    <row r="44" spans="1:4" x14ac:dyDescent="0.25">
      <c r="A44" s="7" t="s">
        <v>82</v>
      </c>
      <c r="B44" s="8"/>
      <c r="C44" s="3"/>
      <c r="D44" s="40"/>
    </row>
    <row r="45" spans="1:4" ht="15.75" thickBot="1" x14ac:dyDescent="0.3">
      <c r="A45" s="36" t="s">
        <v>83</v>
      </c>
      <c r="B45" s="22"/>
      <c r="C45" s="23">
        <v>-217.91</v>
      </c>
      <c r="D45" s="37">
        <v>27.21</v>
      </c>
    </row>
    <row r="46" spans="1:4" ht="15.75" thickTop="1" x14ac:dyDescent="0.25">
      <c r="A46" s="38"/>
    </row>
    <row r="47" spans="1:4" x14ac:dyDescent="0.25">
      <c r="A47" s="38"/>
    </row>
    <row r="48" spans="1:4" x14ac:dyDescent="0.25">
      <c r="A48" s="38"/>
    </row>
    <row r="49" spans="1:3" ht="15.75" thickBot="1" x14ac:dyDescent="0.3">
      <c r="A49" s="16" t="s">
        <v>132</v>
      </c>
      <c r="B49" s="24"/>
      <c r="C49" s="24"/>
    </row>
    <row r="50" spans="1:3" ht="25.5" customHeight="1" x14ac:dyDescent="0.25">
      <c r="A50" s="16"/>
      <c r="B50" s="103" t="s">
        <v>131</v>
      </c>
      <c r="C50" s="103"/>
    </row>
    <row r="51" spans="1:3" x14ac:dyDescent="0.25">
      <c r="A51" s="16" t="s">
        <v>2</v>
      </c>
      <c r="B51" s="26"/>
    </row>
    <row r="52" spans="1:3" ht="12.75" customHeight="1" x14ac:dyDescent="0.25">
      <c r="A52" s="16" t="s">
        <v>2</v>
      </c>
      <c r="B52" s="26"/>
    </row>
    <row r="53" spans="1:3" hidden="1" x14ac:dyDescent="0.25">
      <c r="A53" s="16" t="s">
        <v>2</v>
      </c>
      <c r="B53" s="26"/>
    </row>
    <row r="54" spans="1:3" ht="15.75" thickBot="1" x14ac:dyDescent="0.3">
      <c r="A54" s="16" t="s">
        <v>52</v>
      </c>
      <c r="B54" s="24"/>
    </row>
    <row r="55" spans="1:3" x14ac:dyDescent="0.25">
      <c r="A55" s="16"/>
      <c r="B55" s="103" t="s">
        <v>53</v>
      </c>
      <c r="C55" s="103"/>
    </row>
  </sheetData>
  <mergeCells count="3">
    <mergeCell ref="B50:C50"/>
    <mergeCell ref="B55:C55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A2" sqref="A2"/>
    </sheetView>
  </sheetViews>
  <sheetFormatPr defaultRowHeight="15" x14ac:dyDescent="0.25"/>
  <cols>
    <col min="1" max="1" width="55" customWidth="1"/>
    <col min="3" max="3" width="10.140625" customWidth="1"/>
    <col min="4" max="4" width="11.140625" customWidth="1"/>
  </cols>
  <sheetData>
    <row r="1" spans="1:4" ht="33" customHeight="1" x14ac:dyDescent="0.25">
      <c r="A1" s="104" t="s">
        <v>141</v>
      </c>
      <c r="B1" s="104"/>
      <c r="C1" s="104"/>
      <c r="D1" s="104"/>
    </row>
    <row r="2" spans="1:4" x14ac:dyDescent="0.25">
      <c r="A2" s="34"/>
    </row>
    <row r="3" spans="1:4" x14ac:dyDescent="0.25">
      <c r="A3" s="115" t="s">
        <v>143</v>
      </c>
      <c r="B3" s="115"/>
      <c r="C3" s="115"/>
      <c r="D3" s="115"/>
    </row>
    <row r="4" spans="1:4" ht="15.75" thickBot="1" x14ac:dyDescent="0.3">
      <c r="A4" s="62" t="s">
        <v>0</v>
      </c>
      <c r="B4" s="63" t="s">
        <v>1</v>
      </c>
      <c r="C4" s="64" t="s">
        <v>55</v>
      </c>
      <c r="D4" s="65" t="s">
        <v>56</v>
      </c>
    </row>
    <row r="5" spans="1:4" x14ac:dyDescent="0.25">
      <c r="A5" s="66" t="s">
        <v>2</v>
      </c>
      <c r="B5" s="67"/>
      <c r="C5" s="68"/>
      <c r="D5" s="69"/>
    </row>
    <row r="6" spans="1:4" x14ac:dyDescent="0.25">
      <c r="A6" s="68" t="s">
        <v>84</v>
      </c>
      <c r="B6" s="70"/>
      <c r="C6" s="68"/>
      <c r="D6" s="69"/>
    </row>
    <row r="7" spans="1:4" x14ac:dyDescent="0.25">
      <c r="A7" s="69" t="s">
        <v>85</v>
      </c>
      <c r="B7" s="70"/>
      <c r="C7" s="81">
        <v>50412935</v>
      </c>
      <c r="D7" s="82">
        <v>41735229</v>
      </c>
    </row>
    <row r="8" spans="1:4" x14ac:dyDescent="0.25">
      <c r="A8" s="69" t="s">
        <v>86</v>
      </c>
      <c r="B8" s="70"/>
      <c r="C8" s="81">
        <v>-91942060</v>
      </c>
      <c r="D8" s="82">
        <v>-46828557</v>
      </c>
    </row>
    <row r="9" spans="1:4" x14ac:dyDescent="0.25">
      <c r="A9" s="69" t="s">
        <v>87</v>
      </c>
      <c r="B9" s="70"/>
      <c r="C9" s="81">
        <v>-799726</v>
      </c>
      <c r="D9" s="82">
        <v>-658532</v>
      </c>
    </row>
    <row r="10" spans="1:4" x14ac:dyDescent="0.25">
      <c r="A10" s="69" t="s">
        <v>88</v>
      </c>
      <c r="B10" s="70"/>
      <c r="C10" s="81">
        <v>2375942</v>
      </c>
      <c r="D10" s="82">
        <v>790213</v>
      </c>
    </row>
    <row r="11" spans="1:4" x14ac:dyDescent="0.25">
      <c r="A11" s="69" t="s">
        <v>89</v>
      </c>
      <c r="B11" s="70"/>
      <c r="C11" s="81">
        <v>-4374699</v>
      </c>
      <c r="D11" s="82">
        <v>-860231</v>
      </c>
    </row>
    <row r="12" spans="1:4" x14ac:dyDescent="0.25">
      <c r="A12" s="69" t="s">
        <v>90</v>
      </c>
      <c r="B12" s="70"/>
      <c r="C12" s="81">
        <v>-674581</v>
      </c>
      <c r="D12" s="82">
        <v>-86993</v>
      </c>
    </row>
    <row r="13" spans="1:4" x14ac:dyDescent="0.25">
      <c r="A13" s="69" t="s">
        <v>91</v>
      </c>
      <c r="B13" s="70"/>
      <c r="C13" s="81">
        <v>-625571</v>
      </c>
      <c r="D13" s="82">
        <v>-436282</v>
      </c>
    </row>
    <row r="14" spans="1:4" x14ac:dyDescent="0.25">
      <c r="A14" s="69" t="s">
        <v>92</v>
      </c>
      <c r="B14" s="70"/>
      <c r="C14" s="83" t="s">
        <v>93</v>
      </c>
      <c r="D14" s="83" t="s">
        <v>93</v>
      </c>
    </row>
    <row r="15" spans="1:4" x14ac:dyDescent="0.25">
      <c r="A15" s="69" t="s">
        <v>94</v>
      </c>
      <c r="B15" s="70"/>
      <c r="C15" s="81">
        <v>2230953</v>
      </c>
      <c r="D15" s="82">
        <v>987605</v>
      </c>
    </row>
    <row r="16" spans="1:4" ht="15.75" thickBot="1" x14ac:dyDescent="0.3">
      <c r="A16" s="69" t="s">
        <v>95</v>
      </c>
      <c r="B16" s="70"/>
      <c r="C16" s="81">
        <v>-818502</v>
      </c>
      <c r="D16" s="84">
        <v>-140821</v>
      </c>
    </row>
    <row r="17" spans="1:4" ht="15.75" thickBot="1" x14ac:dyDescent="0.3">
      <c r="A17" s="72" t="s">
        <v>96</v>
      </c>
      <c r="B17" s="73"/>
      <c r="C17" s="85">
        <f>SUM(C7:C16)</f>
        <v>-44215309</v>
      </c>
      <c r="D17" s="85">
        <f>SUM(D7:D16)</f>
        <v>-5498369</v>
      </c>
    </row>
    <row r="18" spans="1:4" x14ac:dyDescent="0.25">
      <c r="A18" s="68" t="s">
        <v>2</v>
      </c>
      <c r="B18" s="70"/>
      <c r="C18" s="81"/>
      <c r="D18" s="83"/>
    </row>
    <row r="19" spans="1:4" x14ac:dyDescent="0.25">
      <c r="A19" s="68" t="s">
        <v>97</v>
      </c>
      <c r="B19" s="70"/>
      <c r="C19" s="81"/>
      <c r="D19" s="83"/>
    </row>
    <row r="20" spans="1:4" x14ac:dyDescent="0.25">
      <c r="A20" s="69" t="s">
        <v>98</v>
      </c>
      <c r="B20" s="70"/>
      <c r="C20" s="81">
        <v>-64336709</v>
      </c>
      <c r="D20" s="82">
        <v>-4155058</v>
      </c>
    </row>
    <row r="21" spans="1:4" x14ac:dyDescent="0.25">
      <c r="A21" s="69" t="s">
        <v>99</v>
      </c>
      <c r="B21" s="70"/>
      <c r="C21" s="81">
        <v>64942604</v>
      </c>
      <c r="D21" s="82">
        <v>3671277</v>
      </c>
    </row>
    <row r="22" spans="1:4" x14ac:dyDescent="0.25">
      <c r="A22" s="69" t="s">
        <v>100</v>
      </c>
      <c r="B22" s="70"/>
      <c r="C22" s="81">
        <v>309856</v>
      </c>
      <c r="D22" s="82">
        <v>303659</v>
      </c>
    </row>
    <row r="23" spans="1:4" x14ac:dyDescent="0.25">
      <c r="A23" s="69" t="s">
        <v>101</v>
      </c>
      <c r="B23" s="70"/>
      <c r="C23" s="81">
        <v>-23523</v>
      </c>
      <c r="D23" s="82">
        <v>-47811</v>
      </c>
    </row>
    <row r="24" spans="1:4" x14ac:dyDescent="0.25">
      <c r="A24" s="69" t="s">
        <v>102</v>
      </c>
      <c r="B24" s="70"/>
      <c r="C24" s="81">
        <v>-21722568</v>
      </c>
      <c r="D24" s="83" t="s">
        <v>93</v>
      </c>
    </row>
    <row r="25" spans="1:4" x14ac:dyDescent="0.25">
      <c r="A25" s="69" t="s">
        <v>103</v>
      </c>
      <c r="B25" s="70"/>
      <c r="C25" s="81">
        <v>14249775</v>
      </c>
      <c r="D25" s="83" t="s">
        <v>93</v>
      </c>
    </row>
    <row r="26" spans="1:4" x14ac:dyDescent="0.25">
      <c r="A26" s="69" t="s">
        <v>104</v>
      </c>
      <c r="B26" s="70">
        <v>11</v>
      </c>
      <c r="C26" s="81">
        <v>2890</v>
      </c>
      <c r="D26" s="82">
        <v>135282</v>
      </c>
    </row>
    <row r="27" spans="1:4" x14ac:dyDescent="0.25">
      <c r="A27" s="69" t="s">
        <v>94</v>
      </c>
      <c r="B27" s="70"/>
      <c r="C27" s="81">
        <v>38812</v>
      </c>
      <c r="D27" s="83"/>
    </row>
    <row r="28" spans="1:4" ht="15.75" thickBot="1" x14ac:dyDescent="0.3">
      <c r="A28" s="69" t="s">
        <v>95</v>
      </c>
      <c r="B28" s="70"/>
      <c r="C28" s="81">
        <v>-10100</v>
      </c>
      <c r="D28" s="83"/>
    </row>
    <row r="29" spans="1:4" ht="15.75" thickBot="1" x14ac:dyDescent="0.3">
      <c r="A29" s="72" t="s">
        <v>105</v>
      </c>
      <c r="B29" s="73"/>
      <c r="C29" s="85">
        <f>SUM(C20:C28)</f>
        <v>-6548963</v>
      </c>
      <c r="D29" s="85">
        <f>SUM(D20:D28)</f>
        <v>-92651</v>
      </c>
    </row>
    <row r="30" spans="1:4" x14ac:dyDescent="0.25">
      <c r="A30" s="68" t="s">
        <v>2</v>
      </c>
      <c r="B30" s="70"/>
      <c r="C30" s="81"/>
      <c r="D30" s="83"/>
    </row>
    <row r="31" spans="1:4" x14ac:dyDescent="0.25">
      <c r="A31" s="68" t="s">
        <v>106</v>
      </c>
      <c r="B31" s="70"/>
      <c r="C31" s="81"/>
      <c r="D31" s="83"/>
    </row>
    <row r="32" spans="1:4" x14ac:dyDescent="0.25">
      <c r="A32" s="69" t="s">
        <v>134</v>
      </c>
      <c r="B32" s="70"/>
      <c r="C32" s="81">
        <v>10000000</v>
      </c>
      <c r="D32" s="83" t="s">
        <v>93</v>
      </c>
    </row>
    <row r="33" spans="1:4" x14ac:dyDescent="0.25">
      <c r="A33" s="69" t="s">
        <v>107</v>
      </c>
      <c r="B33" s="70"/>
      <c r="C33" s="81">
        <v>38908349</v>
      </c>
      <c r="D33" s="82">
        <v>13856013</v>
      </c>
    </row>
    <row r="34" spans="1:4" x14ac:dyDescent="0.25">
      <c r="A34" s="69" t="s">
        <v>108</v>
      </c>
      <c r="B34" s="70">
        <v>34</v>
      </c>
      <c r="C34" s="81">
        <v>50210354</v>
      </c>
      <c r="D34" s="82">
        <v>28158711</v>
      </c>
    </row>
    <row r="35" spans="1:4" x14ac:dyDescent="0.25">
      <c r="A35" s="69" t="s">
        <v>109</v>
      </c>
      <c r="B35" s="70">
        <v>34</v>
      </c>
      <c r="C35" s="81">
        <v>-28821185</v>
      </c>
      <c r="D35" s="82">
        <v>-6409091</v>
      </c>
    </row>
    <row r="36" spans="1:4" x14ac:dyDescent="0.25">
      <c r="A36" s="69" t="s">
        <v>135</v>
      </c>
      <c r="B36" s="70"/>
      <c r="C36" s="81"/>
      <c r="D36" s="82">
        <v>-848989</v>
      </c>
    </row>
    <row r="37" spans="1:4" ht="15.75" thickBot="1" x14ac:dyDescent="0.3">
      <c r="A37" s="69" t="s">
        <v>94</v>
      </c>
      <c r="B37" s="70"/>
      <c r="C37" s="81" t="s">
        <v>10</v>
      </c>
      <c r="D37" s="82">
        <v>8649</v>
      </c>
    </row>
    <row r="38" spans="1:4" ht="15.75" thickBot="1" x14ac:dyDescent="0.3">
      <c r="A38" s="72" t="s">
        <v>110</v>
      </c>
      <c r="B38" s="73"/>
      <c r="C38" s="85">
        <f>SUM(C32:C37)</f>
        <v>70297518</v>
      </c>
      <c r="D38" s="85">
        <f>SUM(D32:D37)</f>
        <v>34765293</v>
      </c>
    </row>
    <row r="39" spans="1:4" x14ac:dyDescent="0.25">
      <c r="A39" s="68" t="s">
        <v>111</v>
      </c>
      <c r="B39" s="70"/>
      <c r="C39" s="81">
        <f>C38+C29+C17</f>
        <v>19533246</v>
      </c>
      <c r="D39" s="81">
        <f>D38+D29+D17</f>
        <v>29174273</v>
      </c>
    </row>
    <row r="40" spans="1:4" x14ac:dyDescent="0.25">
      <c r="A40" s="69" t="s">
        <v>2</v>
      </c>
      <c r="B40" s="67"/>
      <c r="C40" s="81"/>
      <c r="D40" s="83"/>
    </row>
    <row r="41" spans="1:4" x14ac:dyDescent="0.25">
      <c r="A41" s="69" t="s">
        <v>112</v>
      </c>
      <c r="B41" s="67"/>
      <c r="C41" s="81">
        <v>-825547</v>
      </c>
      <c r="D41" s="82">
        <v>-192509</v>
      </c>
    </row>
    <row r="42" spans="1:4" x14ac:dyDescent="0.25">
      <c r="A42" s="69" t="s">
        <v>113</v>
      </c>
      <c r="B42" s="70">
        <v>14</v>
      </c>
      <c r="C42" s="81">
        <v>-184</v>
      </c>
      <c r="D42" s="82">
        <v>-500</v>
      </c>
    </row>
    <row r="43" spans="1:4" x14ac:dyDescent="0.25">
      <c r="A43" s="69" t="s">
        <v>114</v>
      </c>
      <c r="B43" s="70"/>
      <c r="C43" s="81">
        <v>-31175</v>
      </c>
      <c r="D43" s="82">
        <v>-8213</v>
      </c>
    </row>
    <row r="44" spans="1:4" ht="15.75" thickBot="1" x14ac:dyDescent="0.3">
      <c r="A44" s="74" t="s">
        <v>115</v>
      </c>
      <c r="B44" s="75"/>
      <c r="C44" s="86">
        <v>2376442</v>
      </c>
      <c r="D44" s="87">
        <v>9554540</v>
      </c>
    </row>
    <row r="45" spans="1:4" ht="15.75" thickBot="1" x14ac:dyDescent="0.3">
      <c r="A45" s="77" t="s">
        <v>116</v>
      </c>
      <c r="B45" s="78">
        <v>14</v>
      </c>
      <c r="C45" s="88">
        <f>SUM(C39:C44)</f>
        <v>21052782</v>
      </c>
      <c r="D45" s="88">
        <f>SUM(D39:D44)</f>
        <v>38527591</v>
      </c>
    </row>
    <row r="46" spans="1:4" ht="15.75" thickTop="1" x14ac:dyDescent="0.25">
      <c r="A46" s="68" t="s">
        <v>2</v>
      </c>
      <c r="B46" s="70"/>
      <c r="C46" s="68"/>
      <c r="D46" s="69"/>
    </row>
    <row r="47" spans="1:4" x14ac:dyDescent="0.25">
      <c r="A47" s="38"/>
    </row>
    <row r="48" spans="1:4" x14ac:dyDescent="0.25">
      <c r="A48" s="38"/>
    </row>
    <row r="49" spans="1:3" ht="15.75" thickBot="1" x14ac:dyDescent="0.3">
      <c r="A49" s="6" t="s">
        <v>133</v>
      </c>
      <c r="B49" s="24"/>
      <c r="C49" s="24"/>
    </row>
    <row r="50" spans="1:3" ht="25.5" customHeight="1" x14ac:dyDescent="0.25">
      <c r="A50" s="6" t="s">
        <v>2</v>
      </c>
      <c r="B50" s="103" t="s">
        <v>131</v>
      </c>
      <c r="C50" s="103"/>
    </row>
    <row r="51" spans="1:3" x14ac:dyDescent="0.25">
      <c r="A51" s="6" t="s">
        <v>2</v>
      </c>
      <c r="B51" s="25"/>
    </row>
    <row r="52" spans="1:3" ht="15.75" thickBot="1" x14ac:dyDescent="0.3">
      <c r="A52" s="6" t="s">
        <v>52</v>
      </c>
      <c r="B52" s="79"/>
      <c r="C52" s="79"/>
    </row>
    <row r="53" spans="1:3" ht="25.5" customHeight="1" x14ac:dyDescent="0.25">
      <c r="A53" s="6" t="s">
        <v>2</v>
      </c>
      <c r="B53" s="103" t="s">
        <v>53</v>
      </c>
      <c r="C53" s="103"/>
    </row>
    <row r="54" spans="1:3" x14ac:dyDescent="0.25">
      <c r="A54" s="80"/>
    </row>
  </sheetData>
  <mergeCells count="4">
    <mergeCell ref="B50:C50"/>
    <mergeCell ref="B53:C53"/>
    <mergeCell ref="A1:D1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M8" sqref="M8"/>
    </sheetView>
  </sheetViews>
  <sheetFormatPr defaultRowHeight="15" x14ac:dyDescent="0.25"/>
  <cols>
    <col min="1" max="1" width="37.85546875" customWidth="1"/>
    <col min="2" max="2" width="11.7109375" customWidth="1"/>
    <col min="3" max="3" width="14.28515625" customWidth="1"/>
    <col min="4" max="5" width="11.7109375" customWidth="1"/>
    <col min="6" max="6" width="14.28515625" customWidth="1"/>
    <col min="7" max="7" width="11.7109375" customWidth="1"/>
  </cols>
  <sheetData>
    <row r="1" spans="1:7" ht="48" customHeight="1" x14ac:dyDescent="0.25">
      <c r="A1" s="104" t="s">
        <v>142</v>
      </c>
      <c r="B1" s="104"/>
      <c r="C1" s="104"/>
      <c r="D1" s="104"/>
      <c r="E1" s="104"/>
      <c r="F1" s="104"/>
      <c r="G1" s="104"/>
    </row>
    <row r="2" spans="1:7" x14ac:dyDescent="0.25">
      <c r="A2" s="114">
        <f>ОПиУ!A2</f>
        <v>0</v>
      </c>
      <c r="B2" s="114"/>
      <c r="C2" s="114"/>
    </row>
    <row r="5" spans="1:7" ht="25.5" customHeight="1" thickBot="1" x14ac:dyDescent="0.3">
      <c r="A5" s="1"/>
      <c r="B5" s="113" t="s">
        <v>117</v>
      </c>
      <c r="C5" s="113"/>
      <c r="D5" s="113"/>
      <c r="E5" s="113"/>
      <c r="F5" s="113"/>
      <c r="G5" s="113"/>
    </row>
    <row r="6" spans="1:7" ht="61.5" customHeight="1" thickBot="1" x14ac:dyDescent="0.3">
      <c r="A6" s="90" t="s">
        <v>0</v>
      </c>
      <c r="B6" s="100" t="s">
        <v>30</v>
      </c>
      <c r="C6" s="101" t="s">
        <v>31</v>
      </c>
      <c r="D6" s="101" t="s">
        <v>118</v>
      </c>
      <c r="E6" s="101" t="s">
        <v>119</v>
      </c>
      <c r="F6" s="100" t="s">
        <v>120</v>
      </c>
      <c r="G6" s="89" t="s">
        <v>119</v>
      </c>
    </row>
    <row r="7" spans="1:7" x14ac:dyDescent="0.25">
      <c r="A7" s="91" t="s">
        <v>2</v>
      </c>
      <c r="B7" s="71"/>
      <c r="C7" s="71"/>
      <c r="D7" s="71"/>
      <c r="E7" s="71"/>
      <c r="F7" s="71"/>
      <c r="G7" s="71"/>
    </row>
    <row r="8" spans="1:7" ht="15.75" thickBot="1" x14ac:dyDescent="0.3">
      <c r="A8" s="92" t="s">
        <v>121</v>
      </c>
      <c r="B8" s="94">
        <v>105809548</v>
      </c>
      <c r="C8" s="94">
        <v>333947</v>
      </c>
      <c r="D8" s="94">
        <v>-30964372</v>
      </c>
      <c r="E8" s="94">
        <v>75179123</v>
      </c>
      <c r="F8" s="94">
        <v>831</v>
      </c>
      <c r="G8" s="94">
        <f>E8+F8</f>
        <v>75179954</v>
      </c>
    </row>
    <row r="9" spans="1:7" x14ac:dyDescent="0.25">
      <c r="A9" s="71" t="s">
        <v>2</v>
      </c>
      <c r="B9" s="95"/>
      <c r="C9" s="95"/>
      <c r="D9" s="95"/>
      <c r="E9" s="95"/>
      <c r="F9" s="95"/>
      <c r="G9" s="95">
        <f t="shared" ref="G9" si="0">SUM(B9:F9)</f>
        <v>0</v>
      </c>
    </row>
    <row r="10" spans="1:7" x14ac:dyDescent="0.25">
      <c r="A10" s="71" t="s">
        <v>122</v>
      </c>
      <c r="B10" s="95" t="s">
        <v>10</v>
      </c>
      <c r="C10" s="95" t="s">
        <v>10</v>
      </c>
      <c r="D10" s="95">
        <v>2878859</v>
      </c>
      <c r="E10" s="95">
        <v>2878859</v>
      </c>
      <c r="F10" s="95" t="s">
        <v>10</v>
      </c>
      <c r="G10" s="95">
        <f>E10</f>
        <v>2878859</v>
      </c>
    </row>
    <row r="11" spans="1:7" ht="15.75" thickBot="1" x14ac:dyDescent="0.3">
      <c r="A11" s="76" t="s">
        <v>123</v>
      </c>
      <c r="B11" s="94" t="s">
        <v>10</v>
      </c>
      <c r="C11" s="94">
        <v>55238</v>
      </c>
      <c r="D11" s="94" t="s">
        <v>10</v>
      </c>
      <c r="E11" s="94">
        <v>55238</v>
      </c>
      <c r="F11" s="94" t="s">
        <v>10</v>
      </c>
      <c r="G11" s="94">
        <f>E11</f>
        <v>55238</v>
      </c>
    </row>
    <row r="12" spans="1:7" ht="15.75" thickBot="1" x14ac:dyDescent="0.3">
      <c r="A12" s="92" t="s">
        <v>124</v>
      </c>
      <c r="B12" s="94" t="s">
        <v>10</v>
      </c>
      <c r="C12" s="94">
        <v>55238</v>
      </c>
      <c r="D12" s="95">
        <v>2878859</v>
      </c>
      <c r="E12" s="94">
        <f>E10+E11</f>
        <v>2934097</v>
      </c>
      <c r="F12" s="94" t="s">
        <v>93</v>
      </c>
      <c r="G12" s="94">
        <f>E12</f>
        <v>2934097</v>
      </c>
    </row>
    <row r="13" spans="1:7" ht="15.75" thickBot="1" x14ac:dyDescent="0.3">
      <c r="A13" s="71" t="s">
        <v>137</v>
      </c>
      <c r="B13" s="95"/>
      <c r="C13" s="95"/>
      <c r="D13" s="95">
        <v>-848989</v>
      </c>
      <c r="E13" s="95">
        <f>D13</f>
        <v>-848989</v>
      </c>
      <c r="F13" s="95"/>
      <c r="G13" s="95">
        <f>E13</f>
        <v>-848989</v>
      </c>
    </row>
    <row r="14" spans="1:7" ht="15.75" thickBot="1" x14ac:dyDescent="0.3">
      <c r="A14" s="93" t="s">
        <v>136</v>
      </c>
      <c r="B14" s="96">
        <v>105809548</v>
      </c>
      <c r="C14" s="96">
        <f>C8+C12</f>
        <v>389185</v>
      </c>
      <c r="D14" s="96">
        <f>D8+D12+D13</f>
        <v>-28934502</v>
      </c>
      <c r="E14" s="96">
        <f>E8+E12+E13</f>
        <v>77264231</v>
      </c>
      <c r="F14" s="96">
        <v>831</v>
      </c>
      <c r="G14" s="96">
        <f>G8+G12+G13</f>
        <v>77265062</v>
      </c>
    </row>
    <row r="15" spans="1:7" ht="15.75" thickTop="1" x14ac:dyDescent="0.25">
      <c r="A15" s="91" t="s">
        <v>2</v>
      </c>
      <c r="B15" s="95"/>
      <c r="C15" s="95"/>
      <c r="D15" s="95"/>
      <c r="E15" s="95"/>
      <c r="F15" s="95"/>
      <c r="G15" s="95"/>
    </row>
    <row r="16" spans="1:7" ht="15.75" thickBot="1" x14ac:dyDescent="0.3">
      <c r="A16" s="92" t="s">
        <v>125</v>
      </c>
      <c r="B16" s="94">
        <v>105809548</v>
      </c>
      <c r="C16" s="94">
        <v>429503</v>
      </c>
      <c r="D16" s="94">
        <v>-28358117</v>
      </c>
      <c r="E16" s="94">
        <v>77880934</v>
      </c>
      <c r="F16" s="94">
        <v>831</v>
      </c>
      <c r="G16" s="94">
        <v>77881765</v>
      </c>
    </row>
    <row r="17" spans="1:7" x14ac:dyDescent="0.25">
      <c r="A17" s="91" t="s">
        <v>2</v>
      </c>
      <c r="B17" s="97"/>
      <c r="C17" s="97"/>
      <c r="D17" s="97"/>
      <c r="E17" s="97"/>
      <c r="F17" s="97"/>
      <c r="G17" s="97"/>
    </row>
    <row r="18" spans="1:7" x14ac:dyDescent="0.25">
      <c r="A18" s="71" t="s">
        <v>126</v>
      </c>
      <c r="B18" s="97" t="s">
        <v>10</v>
      </c>
      <c r="C18" s="97" t="s">
        <v>10</v>
      </c>
      <c r="D18" s="97">
        <v>-23057342</v>
      </c>
      <c r="E18" s="97">
        <f>D18</f>
        <v>-23057342</v>
      </c>
      <c r="F18" s="97" t="s">
        <v>10</v>
      </c>
      <c r="G18" s="97">
        <f>E18</f>
        <v>-23057342</v>
      </c>
    </row>
    <row r="19" spans="1:7" ht="15.75" thickBot="1" x14ac:dyDescent="0.3">
      <c r="A19" s="76" t="s">
        <v>123</v>
      </c>
      <c r="B19" s="98" t="s">
        <v>10</v>
      </c>
      <c r="C19" s="98">
        <v>267825</v>
      </c>
      <c r="D19" s="98" t="s">
        <v>10</v>
      </c>
      <c r="E19" s="98">
        <f>C19</f>
        <v>267825</v>
      </c>
      <c r="F19" s="98" t="s">
        <v>10</v>
      </c>
      <c r="G19" s="98">
        <f>E19</f>
        <v>267825</v>
      </c>
    </row>
    <row r="20" spans="1:7" ht="15.75" thickBot="1" x14ac:dyDescent="0.3">
      <c r="A20" s="92" t="s">
        <v>124</v>
      </c>
      <c r="B20" s="98" t="s">
        <v>10</v>
      </c>
      <c r="C20" s="98">
        <v>267825</v>
      </c>
      <c r="D20" s="98">
        <f>D18</f>
        <v>-23057342</v>
      </c>
      <c r="E20" s="98">
        <f>D20+C20</f>
        <v>-22789517</v>
      </c>
      <c r="F20" s="98" t="s">
        <v>10</v>
      </c>
      <c r="G20" s="98">
        <f>E20</f>
        <v>-22789517</v>
      </c>
    </row>
    <row r="21" spans="1:7" x14ac:dyDescent="0.25">
      <c r="A21" s="71" t="s">
        <v>138</v>
      </c>
      <c r="B21" s="97">
        <v>10000000</v>
      </c>
      <c r="C21" s="97"/>
      <c r="D21" s="97"/>
      <c r="E21" s="97">
        <f>B21</f>
        <v>10000000</v>
      </c>
      <c r="F21" s="97"/>
      <c r="G21" s="97">
        <f>E21</f>
        <v>10000000</v>
      </c>
    </row>
    <row r="22" spans="1:7" ht="15.75" thickBot="1" x14ac:dyDescent="0.3">
      <c r="A22" s="71" t="s">
        <v>137</v>
      </c>
      <c r="B22" s="97"/>
      <c r="C22" s="97"/>
      <c r="D22" s="97">
        <v>-2418671</v>
      </c>
      <c r="E22" s="97">
        <f>D22</f>
        <v>-2418671</v>
      </c>
      <c r="F22" s="97"/>
      <c r="G22" s="97">
        <f>E22</f>
        <v>-2418671</v>
      </c>
    </row>
    <row r="23" spans="1:7" ht="15.75" thickBot="1" x14ac:dyDescent="0.3">
      <c r="A23" s="93" t="s">
        <v>129</v>
      </c>
      <c r="B23" s="99">
        <f>105809548+B21</f>
        <v>115809548</v>
      </c>
      <c r="C23" s="99">
        <f>C16+C20</f>
        <v>697328</v>
      </c>
      <c r="D23" s="99">
        <f>D16+D20+D22</f>
        <v>-53834130</v>
      </c>
      <c r="E23" s="99">
        <f>E16+E20+E21+E22</f>
        <v>62672746</v>
      </c>
      <c r="F23" s="99">
        <v>831</v>
      </c>
      <c r="G23" s="99">
        <f>G16+G20+G21+G22</f>
        <v>62673577</v>
      </c>
    </row>
    <row r="24" spans="1:7" ht="15.75" thickTop="1" x14ac:dyDescent="0.25">
      <c r="A24" s="16"/>
    </row>
    <row r="25" spans="1:7" x14ac:dyDescent="0.25">
      <c r="A25" s="16"/>
    </row>
    <row r="26" spans="1:7" x14ac:dyDescent="0.25">
      <c r="A26" s="16"/>
    </row>
    <row r="27" spans="1:7" x14ac:dyDescent="0.25">
      <c r="A27" s="16"/>
    </row>
    <row r="28" spans="1:7" x14ac:dyDescent="0.25">
      <c r="A28" s="16"/>
    </row>
    <row r="29" spans="1:7" ht="15.75" thickBot="1" x14ac:dyDescent="0.3">
      <c r="A29" s="16" t="s">
        <v>130</v>
      </c>
      <c r="B29" s="24"/>
      <c r="C29" s="24"/>
    </row>
    <row r="30" spans="1:7" ht="25.5" customHeight="1" x14ac:dyDescent="0.25">
      <c r="A30" s="16"/>
      <c r="B30" s="103" t="s">
        <v>131</v>
      </c>
      <c r="C30" s="103"/>
    </row>
    <row r="31" spans="1:7" x14ac:dyDescent="0.25">
      <c r="A31" s="16" t="s">
        <v>2</v>
      </c>
      <c r="B31" s="26"/>
    </row>
    <row r="32" spans="1:7" x14ac:dyDescent="0.25">
      <c r="A32" s="16" t="s">
        <v>2</v>
      </c>
      <c r="B32" s="26"/>
    </row>
    <row r="33" spans="1:3" ht="15.75" thickBot="1" x14ac:dyDescent="0.3">
      <c r="A33" s="16" t="s">
        <v>52</v>
      </c>
      <c r="B33" s="24"/>
    </row>
    <row r="34" spans="1:3" x14ac:dyDescent="0.25">
      <c r="A34" s="16"/>
      <c r="B34" s="103" t="s">
        <v>53</v>
      </c>
      <c r="C34" s="103"/>
    </row>
    <row r="35" spans="1:3" x14ac:dyDescent="0.25">
      <c r="A35" s="16"/>
    </row>
  </sheetData>
  <mergeCells count="6">
    <mergeCell ref="B5:E5"/>
    <mergeCell ref="B30:C30"/>
    <mergeCell ref="B34:C34"/>
    <mergeCell ref="F5:G5"/>
    <mergeCell ref="A1:G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ОФП</vt:lpstr>
      <vt:lpstr>ОПиУ</vt:lpstr>
      <vt:lpstr>ДДС</vt:lpstr>
      <vt:lpstr>ОИК</vt:lpstr>
      <vt:lpstr>ОФП!_Hlk36492602</vt:lpstr>
      <vt:lpstr>ОФП!_Hlk37603303</vt:lpstr>
      <vt:lpstr>ОПиУ!_Hlk37603305</vt:lpstr>
      <vt:lpstr>ОИК!_Hlk37603314</vt:lpstr>
      <vt:lpstr>ОПиУ!_Hlk69809665</vt:lpstr>
      <vt:lpstr>ОФП!OLE_LINK16</vt:lpstr>
      <vt:lpstr>ДДС!OLE_LINK4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Муканова Айнур Куатовна</dc:creator>
  <cp:lastModifiedBy>Канаев Берик Борисович</cp:lastModifiedBy>
  <cp:lastPrinted>2022-08-11T08:38:26Z</cp:lastPrinted>
  <dcterms:created xsi:type="dcterms:W3CDTF">2022-05-11T07:24:36Z</dcterms:created>
  <dcterms:modified xsi:type="dcterms:W3CDTF">2022-08-11T08:39:31Z</dcterms:modified>
</cp:coreProperties>
</file>