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'4'!$A$1:$E$62</definedName>
  </definedNames>
  <calcPr calcId="162913"/>
</workbook>
</file>

<file path=xl/calcChain.xml><?xml version="1.0" encoding="utf-8"?>
<calcChain xmlns="http://schemas.openxmlformats.org/spreadsheetml/2006/main">
  <c r="I22" i="3" l="1"/>
  <c r="G23" i="3" l="1"/>
  <c r="C34" i="3" l="1"/>
  <c r="D34" i="3"/>
  <c r="I19" i="3"/>
  <c r="I21" i="3" l="1"/>
  <c r="I25" i="3"/>
  <c r="D31" i="2" l="1"/>
  <c r="L19" i="3" l="1"/>
  <c r="K19" i="3"/>
  <c r="D51" i="5" l="1"/>
  <c r="G52" i="5" s="1"/>
  <c r="D43" i="5"/>
  <c r="G44" i="5" s="1"/>
  <c r="D36" i="5"/>
  <c r="G37" i="5" l="1"/>
  <c r="D52" i="5"/>
  <c r="G53" i="5" s="1"/>
  <c r="E51" i="5"/>
  <c r="H52" i="5" s="1"/>
  <c r="E43" i="5"/>
  <c r="H44" i="5" s="1"/>
  <c r="E36" i="5"/>
  <c r="I23" i="3"/>
  <c r="I27" i="3" s="1"/>
  <c r="H23" i="3"/>
  <c r="H27" i="3" s="1"/>
  <c r="G27" i="3"/>
  <c r="F23" i="3"/>
  <c r="F27" i="3" s="1"/>
  <c r="E23" i="3"/>
  <c r="D23" i="3"/>
  <c r="D27" i="3" s="1"/>
  <c r="C23" i="3"/>
  <c r="C27" i="3" s="1"/>
  <c r="I14" i="3"/>
  <c r="H14" i="3"/>
  <c r="H18" i="3" s="1"/>
  <c r="G14" i="3"/>
  <c r="G18" i="3" s="1"/>
  <c r="I18" i="3" s="1"/>
  <c r="F14" i="3"/>
  <c r="F18" i="3" s="1"/>
  <c r="E14" i="3"/>
  <c r="D14" i="3"/>
  <c r="C14" i="3"/>
  <c r="E9" i="2"/>
  <c r="E15" i="2" s="1"/>
  <c r="E20" i="2" s="1"/>
  <c r="E23" i="2" s="1"/>
  <c r="E26" i="2" s="1"/>
  <c r="E32" i="2" s="1"/>
  <c r="D9" i="2"/>
  <c r="D15" i="2" s="1"/>
  <c r="E51" i="1"/>
  <c r="D51" i="1"/>
  <c r="G51" i="1" s="1"/>
  <c r="E41" i="1"/>
  <c r="D41" i="1"/>
  <c r="E30" i="1"/>
  <c r="E32" i="1" s="1"/>
  <c r="D30" i="1"/>
  <c r="D32" i="1" s="1"/>
  <c r="E22" i="1"/>
  <c r="D22" i="1"/>
  <c r="E13" i="1"/>
  <c r="D13" i="1"/>
  <c r="G13" i="1" s="1"/>
  <c r="E27" i="3" l="1"/>
  <c r="E28" i="3" s="1"/>
  <c r="E34" i="3"/>
  <c r="C18" i="3"/>
  <c r="C32" i="3" s="1"/>
  <c r="C31" i="3"/>
  <c r="D18" i="3"/>
  <c r="D32" i="3" s="1"/>
  <c r="D31" i="3"/>
  <c r="E18" i="3"/>
  <c r="E32" i="3" s="1"/>
  <c r="E31" i="3"/>
  <c r="D20" i="2"/>
  <c r="D23" i="2" s="1"/>
  <c r="D26" i="2" s="1"/>
  <c r="D32" i="2" s="1"/>
  <c r="D35" i="2" s="1"/>
  <c r="D36" i="2" s="1"/>
  <c r="E35" i="2"/>
  <c r="E36" i="2" s="1"/>
  <c r="H37" i="5"/>
  <c r="D57" i="5"/>
  <c r="E52" i="1"/>
  <c r="E53" i="1" s="1"/>
  <c r="E23" i="1"/>
  <c r="E52" i="5"/>
  <c r="D52" i="1"/>
  <c r="D23" i="1"/>
  <c r="G58" i="5" l="1"/>
  <c r="D55" i="1"/>
  <c r="H53" i="5"/>
  <c r="E57" i="5"/>
  <c r="H58" i="5" s="1"/>
  <c r="D53" i="1"/>
  <c r="G53" i="1" s="1"/>
  <c r="H51" i="1"/>
  <c r="H28" i="3" l="1"/>
  <c r="H36" i="2"/>
  <c r="G36" i="2"/>
  <c r="H32" i="1"/>
  <c r="G32" i="1"/>
  <c r="H41" i="1" l="1"/>
  <c r="G41" i="1"/>
  <c r="I32" i="3" l="1"/>
  <c r="H32" i="3"/>
  <c r="G32" i="3"/>
  <c r="F32" i="3"/>
  <c r="L16" i="3"/>
  <c r="K16" i="3"/>
  <c r="H23" i="2" l="1"/>
  <c r="G23" i="2"/>
  <c r="I34" i="3" l="1"/>
  <c r="H34" i="3"/>
  <c r="G34" i="3"/>
  <c r="F34" i="3"/>
  <c r="I31" i="3"/>
  <c r="H31" i="3"/>
  <c r="G31" i="3"/>
  <c r="F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3" i="1"/>
  <c r="H52" i="1"/>
  <c r="G52" i="1"/>
  <c r="H30" i="1"/>
  <c r="G30" i="1"/>
  <c r="H23" i="1"/>
  <c r="G23" i="1"/>
  <c r="H22" i="1"/>
  <c r="G22" i="1"/>
  <c r="H13" i="1"/>
  <c r="G28" i="3" l="1"/>
  <c r="F28" i="3" l="1"/>
  <c r="I28" i="3"/>
  <c r="E54" i="1"/>
  <c r="D54" i="1"/>
  <c r="G38" i="2" l="1"/>
</calcChain>
</file>

<file path=xl/sharedStrings.xml><?xml version="1.0" encoding="utf-8"?>
<sst xmlns="http://schemas.openxmlformats.org/spreadsheetml/2006/main" count="221" uniqueCount="135">
  <si>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</si>
  <si>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</si>
  <si>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</si>
  <si>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</si>
  <si>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</si>
  <si>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</si>
  <si>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</si>
  <si>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</si>
  <si>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</si>
  <si>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</si>
  <si>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</si>
  <si>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</si>
  <si>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</si>
  <si>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</si>
  <si>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</si>
  <si>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</si>
  <si>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</si>
  <si>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</si>
  <si>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</si>
  <si>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</si>
  <si>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</si>
  <si>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</si>
  <si>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</si>
  <si>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</si>
  <si>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</si>
  <si>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</si>
  <si>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</si>
  <si>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</si>
  <si>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</si>
  <si>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</si>
  <si>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</si>
  <si>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</si>
  <si>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</si>
  <si>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</si>
  <si>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</si>
  <si>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</si>
  <si>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</si>
  <si>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</si>
  <si>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</si>
  <si>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</si>
  <si>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</si>
  <si>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</si>
  <si>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</si>
  <si>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</si>
  <si>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</si>
  <si>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</si>
  <si>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</si>
  <si>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</si>
  <si>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</si>
  <si>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</si>
  <si>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</si>
  <si>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</si>
  <si>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</si>
  <si>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</si>
  <si>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</si>
  <si>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</si>
  <si>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</si>
  <si>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</si>
  <si>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</si>
  <si>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</si>
  <si>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</si>
  <si>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</si>
  <si>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</si>
  <si>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</si>
  <si>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</si>
  <si>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</si>
  <si>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</si>
  <si>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</si>
  <si>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</si>
  <si>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</si>
  <si>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</si>
  <si>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</si>
  <si>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</si>
  <si>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</si>
  <si>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</si>
  <si>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</si>
  <si>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</si>
  <si>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</si>
  <si>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</si>
  <si>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</si>
  <si>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</si>
  <si>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</si>
  <si>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</si>
  <si>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</si>
  <si>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</si>
  <si>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</si>
  <si>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</si>
  <si>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</si>
  <si>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</si>
  <si>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</si>
  <si>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</si>
  <si>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</si>
  <si>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</si>
  <si>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</si>
  <si>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</si>
  <si>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</si>
  <si>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</si>
  <si>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</si>
  <si>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</si>
  <si>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</si>
  <si>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</si>
  <si>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</si>
  <si>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</si>
  <si>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</si>
  <si>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</si>
  <si>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</si>
  <si>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</si>
  <si>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</si>
  <si>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</si>
  <si>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</si>
  <si>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</si>
  <si>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</si>
  <si>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</si>
  <si>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</si>
  <si>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</si>
  <si>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</si>
  <si>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</si>
  <si>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</si>
  <si>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Оценочный резерв под ожидаемые кредитные убытки</t>
  </si>
  <si>
    <t>Начисление обязательств по вознаграждениям сотрудникам</t>
  </si>
  <si>
    <t>Ожидаемый кредитный убыток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</si>
  <si>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</si>
  <si>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</si>
  <si>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</si>
  <si>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</si>
  <si>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</si>
  <si>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</si>
  <si>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(фамилия, имя, отчество) </t>
  </si>
  <si>
    <t>На 1 января 2024 года</t>
  </si>
  <si>
    <t>На 01 января 2025 года</t>
  </si>
  <si>
    <t>По состоянию на 30 июня 2025 года</t>
  </si>
  <si>
    <t>За период, закончившийся 30 июня 2025 года</t>
  </si>
  <si>
    <t>На 30 июня 2025 года</t>
  </si>
  <si>
    <t>На 30 июня 2024 года</t>
  </si>
  <si>
    <t>Денежные средства и их эквиваленты на 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</si>
</sst>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164" fontId="2" fillId="2" borderId="0" xfId="1" applyFont="1" applyFill="1"/>
    <xf numFmtId="165" fontId="12" fillId="2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5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4" fontId="0" fillId="0" borderId="0" xfId="1" applyFont="1" applyFill="1"/>
    <xf numFmtId="166" fontId="15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left" wrapText="1"/>
    </xf>
    <xf numFmtId="0" fontId="17" fillId="3" borderId="0" xfId="0" applyFont="1" applyFill="1" applyAlignment="1">
      <alignment horizontal="center" vertical="center" wrapText="1"/>
    </xf>
    <xf numFmtId="167" fontId="0" fillId="0" borderId="0" xfId="0" applyNumberFormat="1" applyFill="1"/>
    <xf numFmtId="167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6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6" fillId="3" borderId="8" xfId="0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 wrapText="1"/>
    </xf>
    <xf numFmtId="0" fontId="17" fillId="3" borderId="7" xfId="0" applyFont="1" applyFill="1" applyBorder="1" applyAlignment="1">
      <alignment horizontal="left" wrapText="1"/>
    </xf>
  </cellXfs>
  <cellStyles count="8">
    <cellStyle name="Обычный" xfId="0" builtinId="0"/>
    <cellStyle name="Обычный 2" xfId="2"/>
    <cellStyle name="Обычный 54" xfId="6"/>
    <cellStyle name="Обычный 56" xfId="7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Normal="100" workbookViewId="0"/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6" customWidth="1"/>
    <col min="5" max="5" width="25.5703125" style="56" customWidth="1"/>
    <col min="6" max="6" width="15.7109375" style="56" bestFit="1" customWidth="1"/>
    <col min="7" max="7" width="13.85546875" style="56" bestFit="1" customWidth="1"/>
    <col min="8" max="8" width="15.140625" style="56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112</v>
      </c>
      <c r="B1" s="2"/>
    </row>
    <row r="2" spans="1:11" ht="15.75" x14ac:dyDescent="0.25">
      <c r="A2" s="30" t="s">
        <v>0</v>
      </c>
      <c r="B2" s="31"/>
    </row>
    <row r="3" spans="1:11" ht="15" x14ac:dyDescent="0.25">
      <c r="A3" s="1" t="s">
        <v>130</v>
      </c>
      <c r="B3" s="55"/>
      <c r="C3" s="56"/>
      <c r="I3" s="56"/>
    </row>
    <row r="4" spans="1:11" x14ac:dyDescent="0.2">
      <c r="B4" s="56"/>
      <c r="C4" s="56"/>
      <c r="I4" s="56"/>
    </row>
    <row r="5" spans="1:11" ht="13.5" thickBot="1" x14ac:dyDescent="0.25">
      <c r="B5" s="57" t="s">
        <v>1</v>
      </c>
      <c r="C5" s="58" t="s">
        <v>2</v>
      </c>
      <c r="D5" s="137">
        <v>45838</v>
      </c>
      <c r="E5" s="138">
        <v>45657</v>
      </c>
      <c r="I5" s="56"/>
    </row>
    <row r="6" spans="1:11" x14ac:dyDescent="0.2">
      <c r="B6" s="24" t="s">
        <v>3</v>
      </c>
      <c r="C6" s="59"/>
      <c r="D6" s="24"/>
      <c r="E6" s="23"/>
      <c r="I6" s="56"/>
    </row>
    <row r="7" spans="1:11" x14ac:dyDescent="0.2">
      <c r="B7" s="24" t="s">
        <v>4</v>
      </c>
      <c r="C7" s="59"/>
      <c r="D7" s="24"/>
      <c r="E7" s="23"/>
      <c r="I7" s="56"/>
    </row>
    <row r="8" spans="1:11" x14ac:dyDescent="0.2">
      <c r="B8" s="24" t="s">
        <v>93</v>
      </c>
      <c r="C8" s="59"/>
      <c r="D8" s="24"/>
      <c r="E8" s="23"/>
      <c r="I8" s="56"/>
    </row>
    <row r="9" spans="1:11" x14ac:dyDescent="0.2">
      <c r="B9" s="23" t="s">
        <v>5</v>
      </c>
      <c r="C9" s="60">
        <v>6</v>
      </c>
      <c r="D9" s="143">
        <v>20186876</v>
      </c>
      <c r="E9" s="62">
        <v>20717748</v>
      </c>
      <c r="I9" s="56"/>
    </row>
    <row r="10" spans="1:11" x14ac:dyDescent="0.2">
      <c r="B10" s="23" t="s">
        <v>6</v>
      </c>
      <c r="C10" s="60"/>
      <c r="D10" s="143">
        <v>167944</v>
      </c>
      <c r="E10" s="62">
        <v>186510</v>
      </c>
      <c r="I10" s="56"/>
    </row>
    <row r="11" spans="1:11" x14ac:dyDescent="0.2">
      <c r="B11" s="23" t="s">
        <v>106</v>
      </c>
      <c r="C11" s="60"/>
      <c r="D11" s="143">
        <v>271034.39293000003</v>
      </c>
      <c r="E11" s="62">
        <v>303279.97104999999</v>
      </c>
      <c r="I11" s="56"/>
    </row>
    <row r="12" spans="1:11" ht="13.5" thickBot="1" x14ac:dyDescent="0.25">
      <c r="B12" s="25" t="s">
        <v>7</v>
      </c>
      <c r="C12" s="63">
        <v>9</v>
      </c>
      <c r="D12" s="144">
        <v>494698</v>
      </c>
      <c r="E12" s="65">
        <v>572977</v>
      </c>
      <c r="I12" s="56"/>
    </row>
    <row r="13" spans="1:11" ht="15.75" thickBot="1" x14ac:dyDescent="0.3">
      <c r="B13" s="25"/>
      <c r="C13" s="63"/>
      <c r="D13" s="64">
        <f>SUM(D9:D12)</f>
        <v>21120552.392930001</v>
      </c>
      <c r="E13" s="64">
        <f>SUM(E9:E12)</f>
        <v>21780514.971050002</v>
      </c>
      <c r="G13" s="66">
        <f>SUM(D9:D12)-D13</f>
        <v>0</v>
      </c>
      <c r="H13" s="66">
        <f>SUM(E9:E12)-E13</f>
        <v>0</v>
      </c>
      <c r="I13" s="56"/>
    </row>
    <row r="14" spans="1:11" x14ac:dyDescent="0.2">
      <c r="B14" s="23" t="s">
        <v>3</v>
      </c>
      <c r="C14" s="60"/>
      <c r="D14" s="67"/>
      <c r="E14" s="67"/>
      <c r="I14" s="56"/>
    </row>
    <row r="15" spans="1:11" x14ac:dyDescent="0.2">
      <c r="B15" s="24" t="s">
        <v>94</v>
      </c>
      <c r="C15" s="59"/>
      <c r="D15" s="99"/>
      <c r="E15" s="68"/>
      <c r="I15" s="56"/>
    </row>
    <row r="16" spans="1:11" x14ac:dyDescent="0.2">
      <c r="B16" s="23" t="s">
        <v>8</v>
      </c>
      <c r="C16" s="60">
        <v>7</v>
      </c>
      <c r="D16" s="61">
        <v>40352085</v>
      </c>
      <c r="E16" s="62">
        <v>33173453</v>
      </c>
      <c r="F16" s="72"/>
      <c r="I16" s="56"/>
      <c r="K16" s="54"/>
    </row>
    <row r="17" spans="2:11" x14ac:dyDescent="0.2">
      <c r="B17" s="23" t="s">
        <v>9</v>
      </c>
      <c r="C17" s="60">
        <v>8</v>
      </c>
      <c r="D17" s="61">
        <v>2801239</v>
      </c>
      <c r="E17" s="62">
        <v>1976486</v>
      </c>
      <c r="F17" s="72"/>
      <c r="I17" s="56"/>
      <c r="K17" s="54"/>
    </row>
    <row r="18" spans="2:11" x14ac:dyDescent="0.2">
      <c r="B18" s="23" t="s">
        <v>10</v>
      </c>
      <c r="C18" s="60">
        <v>9</v>
      </c>
      <c r="D18" s="61">
        <v>4566028</v>
      </c>
      <c r="E18" s="62">
        <v>3016864</v>
      </c>
      <c r="F18" s="72"/>
      <c r="I18" s="56"/>
      <c r="K18" s="54"/>
    </row>
    <row r="19" spans="2:11" x14ac:dyDescent="0.2">
      <c r="B19" s="23" t="s">
        <v>11</v>
      </c>
      <c r="C19" s="60"/>
      <c r="D19" s="61">
        <v>1006769</v>
      </c>
      <c r="E19" s="62">
        <v>827700</v>
      </c>
      <c r="I19" s="56"/>
      <c r="K19" s="54"/>
    </row>
    <row r="20" spans="2:11" x14ac:dyDescent="0.2">
      <c r="B20" s="23" t="s">
        <v>95</v>
      </c>
      <c r="C20" s="60">
        <v>10</v>
      </c>
      <c r="D20" s="143">
        <v>1346595</v>
      </c>
      <c r="E20" s="62">
        <v>1149085.982950002</v>
      </c>
      <c r="I20" s="56"/>
      <c r="K20" s="54"/>
    </row>
    <row r="21" spans="2:11" ht="15.75" thickBot="1" x14ac:dyDescent="0.3">
      <c r="B21" s="25" t="s">
        <v>12</v>
      </c>
      <c r="C21" s="63">
        <v>11</v>
      </c>
      <c r="D21" s="64">
        <v>6441160</v>
      </c>
      <c r="E21" s="65">
        <v>14360005</v>
      </c>
      <c r="G21" s="66"/>
      <c r="H21" s="66"/>
      <c r="I21" s="56"/>
      <c r="K21" s="54"/>
    </row>
    <row r="22" spans="2:11" ht="15.75" thickBot="1" x14ac:dyDescent="0.3">
      <c r="B22" s="24"/>
      <c r="C22" s="60"/>
      <c r="D22" s="64">
        <f>SUM(D16:D21)</f>
        <v>56513876</v>
      </c>
      <c r="E22" s="62">
        <f>SUM(E16:E21)</f>
        <v>54503593.982950002</v>
      </c>
      <c r="G22" s="66">
        <f>SUM(D16:D21)-D22</f>
        <v>0</v>
      </c>
      <c r="H22" s="66">
        <f>SUM(E16:E21)-E22</f>
        <v>0</v>
      </c>
      <c r="I22" s="56"/>
    </row>
    <row r="23" spans="2:11" ht="15.75" thickBot="1" x14ac:dyDescent="0.3">
      <c r="B23" s="69" t="s">
        <v>13</v>
      </c>
      <c r="C23" s="70"/>
      <c r="D23" s="71">
        <f>D13+D22</f>
        <v>77634428.392930001</v>
      </c>
      <c r="E23" s="71">
        <f>E13+E22</f>
        <v>76284108.953999996</v>
      </c>
      <c r="G23" s="66">
        <f>D13+D22-D23</f>
        <v>0</v>
      </c>
      <c r="H23" s="66">
        <f>E13+E22-E23</f>
        <v>0</v>
      </c>
      <c r="I23" s="56"/>
      <c r="K23" s="21"/>
    </row>
    <row r="24" spans="2:11" ht="15.75" thickTop="1" x14ac:dyDescent="0.25">
      <c r="B24" s="24" t="s">
        <v>3</v>
      </c>
      <c r="C24" s="59"/>
      <c r="D24" s="99"/>
      <c r="E24" s="67"/>
      <c r="G24" s="66"/>
      <c r="H24" s="66"/>
      <c r="I24" s="56"/>
      <c r="K24" s="20"/>
    </row>
    <row r="25" spans="2:11" ht="15" x14ac:dyDescent="0.25">
      <c r="B25" s="24" t="s">
        <v>14</v>
      </c>
      <c r="C25" s="59"/>
      <c r="D25" s="99"/>
      <c r="E25" s="68"/>
      <c r="G25" s="66"/>
      <c r="H25" s="66"/>
      <c r="I25" s="56"/>
    </row>
    <row r="26" spans="2:11" ht="15" x14ac:dyDescent="0.25">
      <c r="B26" s="23" t="s">
        <v>15</v>
      </c>
      <c r="C26" s="60">
        <v>12</v>
      </c>
      <c r="D26" s="61">
        <v>900000</v>
      </c>
      <c r="E26" s="62">
        <v>900000</v>
      </c>
      <c r="G26" s="66"/>
      <c r="H26" s="66"/>
      <c r="I26" s="56"/>
    </row>
    <row r="27" spans="2:11" ht="15" x14ac:dyDescent="0.25">
      <c r="B27" s="23" t="s">
        <v>16</v>
      </c>
      <c r="C27" s="60">
        <v>12</v>
      </c>
      <c r="D27" s="61">
        <v>180000</v>
      </c>
      <c r="E27" s="62">
        <v>180000</v>
      </c>
      <c r="G27" s="66"/>
      <c r="H27" s="66"/>
      <c r="I27" s="56"/>
    </row>
    <row r="28" spans="2:11" ht="15" x14ac:dyDescent="0.25">
      <c r="B28" s="23" t="s">
        <v>113</v>
      </c>
      <c r="C28" s="60"/>
      <c r="D28" s="61">
        <v>415784</v>
      </c>
      <c r="E28" s="62">
        <v>421838</v>
      </c>
      <c r="F28" s="72"/>
      <c r="G28" s="66"/>
      <c r="H28" s="66"/>
      <c r="I28" s="56"/>
    </row>
    <row r="29" spans="2:11" ht="15.75" thickBot="1" x14ac:dyDescent="0.3">
      <c r="B29" s="25" t="s">
        <v>17</v>
      </c>
      <c r="C29" s="63"/>
      <c r="D29" s="64">
        <v>69014572</v>
      </c>
      <c r="E29" s="65">
        <v>66893203</v>
      </c>
      <c r="F29" s="72"/>
      <c r="G29" s="66"/>
      <c r="H29" s="66"/>
      <c r="I29" s="56"/>
    </row>
    <row r="30" spans="2:11" ht="23.25" customHeight="1" x14ac:dyDescent="0.25">
      <c r="B30" s="24" t="s">
        <v>18</v>
      </c>
      <c r="C30" s="60"/>
      <c r="D30" s="61">
        <f>SUM(D26:D29)</f>
        <v>70510356</v>
      </c>
      <c r="E30" s="61">
        <f>SUM(E26:E29)</f>
        <v>68395041</v>
      </c>
      <c r="G30" s="66">
        <f>SUM(D26:D29)-D30</f>
        <v>0</v>
      </c>
      <c r="H30" s="66">
        <f>SUM(E26:E29)-E30</f>
        <v>0</v>
      </c>
      <c r="I30" s="56"/>
    </row>
    <row r="31" spans="2:11" ht="26.25" customHeight="1" x14ac:dyDescent="0.25">
      <c r="B31" s="24" t="s">
        <v>3</v>
      </c>
      <c r="C31" s="60"/>
      <c r="D31" s="99"/>
      <c r="E31" s="68"/>
      <c r="G31" s="66"/>
      <c r="H31" s="66"/>
      <c r="I31" s="56"/>
    </row>
    <row r="32" spans="2:11" ht="15.75" thickBot="1" x14ac:dyDescent="0.3">
      <c r="B32" s="73" t="s">
        <v>20</v>
      </c>
      <c r="C32" s="63"/>
      <c r="D32" s="64">
        <f>D30</f>
        <v>70510356</v>
      </c>
      <c r="E32" s="64">
        <f>E30</f>
        <v>68395041</v>
      </c>
      <c r="G32" s="66">
        <f>D30-D32</f>
        <v>0</v>
      </c>
      <c r="H32" s="66">
        <f>E30-E32</f>
        <v>0</v>
      </c>
      <c r="I32" s="56"/>
    </row>
    <row r="33" spans="2:11" x14ac:dyDescent="0.2">
      <c r="B33" s="56"/>
      <c r="C33" s="56"/>
      <c r="I33" s="56"/>
    </row>
    <row r="34" spans="2:11" ht="15" x14ac:dyDescent="0.25">
      <c r="B34" s="24" t="s">
        <v>3</v>
      </c>
      <c r="C34" s="60"/>
      <c r="D34" s="99"/>
      <c r="E34" s="67"/>
      <c r="G34" s="66"/>
      <c r="H34" s="66"/>
      <c r="I34" s="56"/>
    </row>
    <row r="35" spans="2:11" ht="15" x14ac:dyDescent="0.25">
      <c r="B35" s="24" t="s">
        <v>21</v>
      </c>
      <c r="C35" s="60"/>
      <c r="D35" s="99"/>
      <c r="E35" s="68"/>
      <c r="G35" s="66"/>
      <c r="H35" s="61"/>
      <c r="I35" s="56"/>
    </row>
    <row r="36" spans="2:11" ht="15" x14ac:dyDescent="0.25">
      <c r="B36" s="26" t="s">
        <v>107</v>
      </c>
      <c r="C36" s="60">
        <v>13</v>
      </c>
      <c r="D36" s="142">
        <v>0</v>
      </c>
      <c r="E36" s="62">
        <v>0</v>
      </c>
      <c r="G36" s="66"/>
      <c r="H36" s="66"/>
      <c r="I36" s="56"/>
    </row>
    <row r="37" spans="2:11" ht="15" x14ac:dyDescent="0.25">
      <c r="B37" s="26" t="s">
        <v>22</v>
      </c>
      <c r="C37" s="60"/>
      <c r="D37" s="143">
        <v>1729190</v>
      </c>
      <c r="E37" s="62">
        <v>1729190</v>
      </c>
      <c r="G37" s="66"/>
      <c r="H37" s="66"/>
      <c r="I37" s="56"/>
    </row>
    <row r="38" spans="2:11" ht="15" x14ac:dyDescent="0.25">
      <c r="B38" s="74" t="s">
        <v>96</v>
      </c>
      <c r="C38" s="75">
        <v>14</v>
      </c>
      <c r="D38" s="100">
        <v>365661</v>
      </c>
      <c r="E38" s="76">
        <v>402923</v>
      </c>
      <c r="G38" s="66"/>
      <c r="H38" s="66"/>
      <c r="I38" s="56"/>
    </row>
    <row r="39" spans="2:11" ht="15" x14ac:dyDescent="0.25">
      <c r="B39" s="26" t="s">
        <v>23</v>
      </c>
      <c r="C39" s="60">
        <v>17</v>
      </c>
      <c r="D39" s="143">
        <v>59787</v>
      </c>
      <c r="E39" s="62">
        <v>59787</v>
      </c>
      <c r="G39" s="66"/>
      <c r="H39" s="66"/>
      <c r="I39" s="61"/>
    </row>
    <row r="40" spans="2:11" ht="15.75" thickBot="1" x14ac:dyDescent="0.3">
      <c r="B40" s="25" t="s">
        <v>104</v>
      </c>
      <c r="C40" s="63"/>
      <c r="D40" s="144">
        <v>201313</v>
      </c>
      <c r="E40" s="65">
        <v>223685</v>
      </c>
      <c r="G40" s="66"/>
      <c r="H40" s="66"/>
      <c r="I40" s="56"/>
    </row>
    <row r="41" spans="2:11" ht="15.75" thickBot="1" x14ac:dyDescent="0.3">
      <c r="B41" s="25"/>
      <c r="C41" s="63"/>
      <c r="D41" s="64">
        <f>SUM(D36:D40)</f>
        <v>2355951</v>
      </c>
      <c r="E41" s="64">
        <f>SUM(E36:E40)</f>
        <v>2415585</v>
      </c>
      <c r="G41" s="66">
        <f>SUM(D36:D40)-D41</f>
        <v>0</v>
      </c>
      <c r="H41" s="66">
        <f>SUM(E36:E40)-E41</f>
        <v>0</v>
      </c>
      <c r="I41" s="56"/>
    </row>
    <row r="42" spans="2:11" ht="15" x14ac:dyDescent="0.25">
      <c r="B42" s="23" t="s">
        <v>3</v>
      </c>
      <c r="C42" s="59"/>
      <c r="D42" s="99"/>
      <c r="E42" s="68"/>
      <c r="G42" s="66"/>
      <c r="H42" s="66"/>
      <c r="I42" s="56"/>
    </row>
    <row r="43" spans="2:11" ht="15" x14ac:dyDescent="0.25">
      <c r="B43" s="24" t="s">
        <v>24</v>
      </c>
      <c r="C43" s="59"/>
      <c r="D43" s="99"/>
      <c r="E43" s="68"/>
      <c r="G43" s="66"/>
      <c r="H43" s="66"/>
      <c r="I43" s="56"/>
    </row>
    <row r="44" spans="2:11" ht="15" x14ac:dyDescent="0.25">
      <c r="B44" s="26" t="s">
        <v>25</v>
      </c>
      <c r="C44" s="60">
        <v>13</v>
      </c>
      <c r="D44" s="142">
        <v>65456</v>
      </c>
      <c r="E44" s="62">
        <v>128953</v>
      </c>
      <c r="G44" s="66"/>
      <c r="H44" s="66"/>
      <c r="I44" s="56"/>
    </row>
    <row r="45" spans="2:11" ht="15" x14ac:dyDescent="0.25">
      <c r="B45" s="26" t="s">
        <v>26</v>
      </c>
      <c r="C45" s="60">
        <v>15</v>
      </c>
      <c r="D45" s="61">
        <v>1170585</v>
      </c>
      <c r="E45" s="62">
        <v>2083208</v>
      </c>
      <c r="F45" s="72"/>
      <c r="G45" s="66"/>
      <c r="H45" s="66"/>
      <c r="I45" s="56"/>
    </row>
    <row r="46" spans="2:11" ht="15" x14ac:dyDescent="0.25">
      <c r="B46" s="26" t="s">
        <v>27</v>
      </c>
      <c r="C46" s="60"/>
      <c r="D46" s="61">
        <v>413717</v>
      </c>
      <c r="E46" s="62">
        <v>187362</v>
      </c>
      <c r="G46" s="66"/>
      <c r="H46" s="66"/>
      <c r="I46" s="56"/>
    </row>
    <row r="47" spans="2:11" ht="15" x14ac:dyDescent="0.25">
      <c r="B47" s="77" t="s">
        <v>96</v>
      </c>
      <c r="C47" s="75">
        <v>14</v>
      </c>
      <c r="D47" s="100">
        <v>74526</v>
      </c>
      <c r="E47" s="76">
        <v>74526</v>
      </c>
      <c r="F47" s="78"/>
      <c r="G47" s="79"/>
      <c r="H47" s="79"/>
      <c r="I47" s="56"/>
    </row>
    <row r="48" spans="2:11" ht="15" x14ac:dyDescent="0.25">
      <c r="B48" s="23" t="s">
        <v>23</v>
      </c>
      <c r="C48" s="60">
        <v>17</v>
      </c>
      <c r="D48" s="61">
        <v>33223</v>
      </c>
      <c r="E48" s="62">
        <v>33223</v>
      </c>
      <c r="G48" s="66"/>
      <c r="H48" s="66"/>
      <c r="I48" s="78"/>
      <c r="K48" s="27"/>
    </row>
    <row r="49" spans="2:10" ht="15" x14ac:dyDescent="0.25">
      <c r="B49" s="26" t="s">
        <v>28</v>
      </c>
      <c r="C49" s="60">
        <v>16</v>
      </c>
      <c r="D49" s="61">
        <v>2910686</v>
      </c>
      <c r="E49" s="62">
        <v>2863365</v>
      </c>
      <c r="F49" s="139"/>
      <c r="G49" s="66"/>
      <c r="H49" s="66"/>
      <c r="I49" s="56"/>
      <c r="J49" s="21"/>
    </row>
    <row r="50" spans="2:10" ht="15.75" thickBot="1" x14ac:dyDescent="0.3">
      <c r="B50" s="26" t="s">
        <v>105</v>
      </c>
      <c r="C50" s="60"/>
      <c r="D50" s="61">
        <v>99928</v>
      </c>
      <c r="E50" s="62">
        <v>102846</v>
      </c>
      <c r="G50" s="66"/>
      <c r="H50" s="66"/>
      <c r="I50" s="56"/>
    </row>
    <row r="51" spans="2:10" ht="15.75" thickBot="1" x14ac:dyDescent="0.3">
      <c r="B51" s="80"/>
      <c r="C51" s="81"/>
      <c r="D51" s="82">
        <f>SUM(D44:D50)</f>
        <v>4768121</v>
      </c>
      <c r="E51" s="82">
        <f>SUM(E44:E50)</f>
        <v>5473483</v>
      </c>
      <c r="G51" s="66">
        <f>SUM(D44:D50)-D51</f>
        <v>0</v>
      </c>
      <c r="H51" s="66">
        <f>SUM(E44:E50)-E51</f>
        <v>0</v>
      </c>
      <c r="I51" s="56"/>
    </row>
    <row r="52" spans="2:10" ht="15.75" thickBot="1" x14ac:dyDescent="0.3">
      <c r="B52" s="73" t="s">
        <v>29</v>
      </c>
      <c r="C52" s="63"/>
      <c r="D52" s="64">
        <f>D41+D51</f>
        <v>7124072</v>
      </c>
      <c r="E52" s="65">
        <f>E41+E51</f>
        <v>7889068</v>
      </c>
      <c r="G52" s="66">
        <f>D41+D51-D52</f>
        <v>0</v>
      </c>
      <c r="H52" s="66">
        <f>E41+E51-E52</f>
        <v>0</v>
      </c>
      <c r="I52" s="56"/>
    </row>
    <row r="53" spans="2:10" ht="15.75" thickBot="1" x14ac:dyDescent="0.3">
      <c r="B53" s="83" t="s">
        <v>30</v>
      </c>
      <c r="C53" s="84"/>
      <c r="D53" s="85">
        <f>D32+D52</f>
        <v>77634428</v>
      </c>
      <c r="E53" s="85">
        <f>E32+E52</f>
        <v>76284109</v>
      </c>
      <c r="F53" s="72"/>
      <c r="G53" s="66">
        <f>D32+D52-D53</f>
        <v>0</v>
      </c>
      <c r="H53" s="66">
        <f>E32+E52-E53</f>
        <v>0</v>
      </c>
      <c r="I53" s="56"/>
    </row>
    <row r="54" spans="2:10" ht="13.5" thickTop="1" x14ac:dyDescent="0.2">
      <c r="B54" s="56"/>
      <c r="C54" s="56"/>
      <c r="D54" s="72">
        <f>D23-D53</f>
        <v>0.39293000102043152</v>
      </c>
      <c r="E54" s="72">
        <f>E23-E53</f>
        <v>-4.6000003814697266E-2</v>
      </c>
      <c r="I54" s="56"/>
    </row>
    <row r="55" spans="2:10" x14ac:dyDescent="0.2">
      <c r="B55" s="56" t="s">
        <v>86</v>
      </c>
      <c r="C55" s="56"/>
      <c r="D55" s="141">
        <f>((D23-D10)-D52)/3600000</f>
        <v>19.53955899803611</v>
      </c>
      <c r="E55" s="141">
        <v>18.946814153888887</v>
      </c>
      <c r="I55" s="56"/>
    </row>
    <row r="56" spans="2:10" x14ac:dyDescent="0.2">
      <c r="B56" s="56"/>
      <c r="C56" s="56"/>
      <c r="D56" s="72"/>
      <c r="E56" s="72"/>
      <c r="I56" s="56"/>
    </row>
    <row r="57" spans="2:10" x14ac:dyDescent="0.2">
      <c r="B57" s="56"/>
      <c r="C57" s="56"/>
      <c r="D57" s="72"/>
      <c r="E57" s="72"/>
      <c r="I57" s="56"/>
    </row>
    <row r="58" spans="2:10" x14ac:dyDescent="0.2">
      <c r="B58" s="56"/>
      <c r="C58" s="56"/>
      <c r="D58" s="72"/>
      <c r="E58" s="72"/>
      <c r="F58" s="72"/>
      <c r="I58" s="56"/>
    </row>
    <row r="59" spans="2:10" x14ac:dyDescent="0.2">
      <c r="B59" s="154" t="s">
        <v>121</v>
      </c>
      <c r="C59" s="154"/>
      <c r="D59" s="145" t="s">
        <v>122</v>
      </c>
      <c r="E59" s="146" t="s">
        <v>122</v>
      </c>
      <c r="I59" s="56"/>
    </row>
    <row r="60" spans="2:10" x14ac:dyDescent="0.2">
      <c r="B60" s="155" t="s">
        <v>123</v>
      </c>
      <c r="C60" s="155"/>
      <c r="D60" s="145" t="s">
        <v>122</v>
      </c>
      <c r="E60" s="147" t="s">
        <v>124</v>
      </c>
    </row>
    <row r="61" spans="2:10" x14ac:dyDescent="0.2">
      <c r="B61" s="148"/>
      <c r="C61" s="148"/>
      <c r="D61" s="145"/>
      <c r="E61" s="149"/>
    </row>
    <row r="62" spans="2:10" x14ac:dyDescent="0.2">
      <c r="B62" s="148"/>
      <c r="C62" s="148"/>
      <c r="D62" s="145"/>
      <c r="E62" s="149"/>
    </row>
    <row r="63" spans="2:10" x14ac:dyDescent="0.2">
      <c r="B63" s="154" t="s">
        <v>125</v>
      </c>
      <c r="C63" s="154"/>
      <c r="D63" s="145" t="s">
        <v>122</v>
      </c>
      <c r="E63" s="146" t="s">
        <v>122</v>
      </c>
    </row>
    <row r="64" spans="2:10" x14ac:dyDescent="0.2">
      <c r="B64" s="155" t="s">
        <v>126</v>
      </c>
      <c r="C64" s="155"/>
      <c r="D64" s="145" t="s">
        <v>122</v>
      </c>
      <c r="E64" s="147" t="s">
        <v>124</v>
      </c>
    </row>
  </sheetData>
  <mergeCells count="4">
    <mergeCell ref="B59:C59"/>
    <mergeCell ref="B60:C60"/>
    <mergeCell ref="B63:C63"/>
    <mergeCell ref="B64:C64"/>
  </mergeCells>
  <pageMargins left="0.25" right="0.25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/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6" customWidth="1"/>
    <col min="5" max="5" width="17" style="86" customWidth="1"/>
    <col min="6" max="6" width="14.7109375" style="86" bestFit="1" customWidth="1"/>
    <col min="7" max="8" width="15.85546875" style="4" bestFit="1" customWidth="1"/>
    <col min="9" max="16384" width="9.140625" style="4"/>
  </cols>
  <sheetData>
    <row r="1" spans="1:8" x14ac:dyDescent="0.25">
      <c r="A1" s="1" t="s">
        <v>112</v>
      </c>
      <c r="B1" s="2"/>
    </row>
    <row r="2" spans="1:8" ht="15.75" x14ac:dyDescent="0.25">
      <c r="A2" s="30" t="s">
        <v>52</v>
      </c>
      <c r="B2" s="31"/>
    </row>
    <row r="3" spans="1:8" x14ac:dyDescent="0.25">
      <c r="A3" s="1" t="s">
        <v>131</v>
      </c>
      <c r="B3" s="31"/>
    </row>
    <row r="5" spans="1:8" ht="15.75" thickBot="1" x14ac:dyDescent="0.3">
      <c r="B5" s="32" t="s">
        <v>1</v>
      </c>
      <c r="C5" s="33" t="s">
        <v>2</v>
      </c>
      <c r="D5" s="137">
        <v>45838</v>
      </c>
      <c r="E5" s="137">
        <v>45473</v>
      </c>
    </row>
    <row r="6" spans="1:8" x14ac:dyDescent="0.25">
      <c r="B6" s="7" t="s">
        <v>3</v>
      </c>
      <c r="C6" s="6"/>
      <c r="D6" s="24"/>
      <c r="E6" s="23"/>
    </row>
    <row r="7" spans="1:8" x14ac:dyDescent="0.25">
      <c r="B7" s="7" t="s">
        <v>31</v>
      </c>
      <c r="C7" s="8">
        <v>18</v>
      </c>
      <c r="D7" s="101">
        <v>45978285</v>
      </c>
      <c r="E7" s="87">
        <v>41002240</v>
      </c>
    </row>
    <row r="8" spans="1:8" ht="15.75" thickBot="1" x14ac:dyDescent="0.3">
      <c r="B8" s="9" t="s">
        <v>32</v>
      </c>
      <c r="C8" s="10">
        <v>19</v>
      </c>
      <c r="D8" s="88">
        <v>-38436581</v>
      </c>
      <c r="E8" s="89">
        <v>-31088032</v>
      </c>
    </row>
    <row r="9" spans="1:8" x14ac:dyDescent="0.25">
      <c r="B9" s="5" t="s">
        <v>33</v>
      </c>
      <c r="C9" s="8"/>
      <c r="D9" s="102">
        <f>SUM(D7:D8)</f>
        <v>7541704</v>
      </c>
      <c r="E9" s="103">
        <f>SUM(E7:E8)</f>
        <v>9914208</v>
      </c>
      <c r="G9" s="22">
        <f>SUM(D7:D8)-D9</f>
        <v>0</v>
      </c>
      <c r="H9" s="22">
        <f>SUM(E7:E8)-E9</f>
        <v>0</v>
      </c>
    </row>
    <row r="10" spans="1:8" x14ac:dyDescent="0.25">
      <c r="B10" s="4" t="s">
        <v>3</v>
      </c>
      <c r="C10" s="6"/>
      <c r="D10" s="101"/>
      <c r="E10" s="104"/>
      <c r="G10" s="22"/>
      <c r="H10" s="22"/>
    </row>
    <row r="11" spans="1:8" x14ac:dyDescent="0.25">
      <c r="B11" s="7" t="s">
        <v>34</v>
      </c>
      <c r="C11" s="8">
        <v>20</v>
      </c>
      <c r="D11" s="88">
        <v>-2826140</v>
      </c>
      <c r="E11" s="89">
        <v>-2619249</v>
      </c>
      <c r="G11" s="22"/>
      <c r="H11" s="22"/>
    </row>
    <row r="12" spans="1:8" x14ac:dyDescent="0.25">
      <c r="B12" s="7" t="s">
        <v>35</v>
      </c>
      <c r="C12" s="8">
        <v>21</v>
      </c>
      <c r="D12" s="88">
        <v>-2600699</v>
      </c>
      <c r="E12" s="89">
        <v>-2482146</v>
      </c>
      <c r="G12" s="22"/>
      <c r="H12" s="22"/>
    </row>
    <row r="13" spans="1:8" x14ac:dyDescent="0.25">
      <c r="B13" s="7" t="s">
        <v>36</v>
      </c>
      <c r="C13" s="8">
        <v>23</v>
      </c>
      <c r="D13" s="88">
        <v>411176</v>
      </c>
      <c r="E13" s="89">
        <v>399511</v>
      </c>
      <c r="G13" s="22"/>
      <c r="H13" s="22"/>
    </row>
    <row r="14" spans="1:8" ht="15.75" thickBot="1" x14ac:dyDescent="0.3">
      <c r="B14" s="4" t="s">
        <v>85</v>
      </c>
      <c r="D14" s="88">
        <v>-424928</v>
      </c>
      <c r="E14" s="89">
        <v>-437999</v>
      </c>
      <c r="F14" s="150"/>
      <c r="G14" s="22"/>
      <c r="H14" s="22"/>
    </row>
    <row r="15" spans="1:8" x14ac:dyDescent="0.25">
      <c r="B15" s="14" t="s">
        <v>37</v>
      </c>
      <c r="C15" s="15"/>
      <c r="D15" s="102">
        <f>SUM(D9:D14)</f>
        <v>2101113</v>
      </c>
      <c r="E15" s="102">
        <f>SUM(E9:E14)</f>
        <v>4774325</v>
      </c>
      <c r="F15" s="140"/>
      <c r="G15" s="22">
        <f>SUM(D9:D14)-D15</f>
        <v>0</v>
      </c>
      <c r="H15" s="22">
        <f>SUM(E9:E14)-E15</f>
        <v>0</v>
      </c>
    </row>
    <row r="16" spans="1:8" x14ac:dyDescent="0.25">
      <c r="B16" s="7" t="s">
        <v>3</v>
      </c>
      <c r="C16" s="6"/>
      <c r="D16" s="88"/>
      <c r="E16" s="88"/>
      <c r="G16" s="22"/>
      <c r="H16" s="22"/>
    </row>
    <row r="17" spans="2:8" x14ac:dyDescent="0.25">
      <c r="B17" s="7" t="s">
        <v>38</v>
      </c>
      <c r="C17" s="8">
        <v>22</v>
      </c>
      <c r="D17" s="88">
        <v>-103221</v>
      </c>
      <c r="E17" s="89">
        <v>-92126</v>
      </c>
      <c r="G17" s="22"/>
      <c r="H17" s="22"/>
    </row>
    <row r="18" spans="2:8" x14ac:dyDescent="0.25">
      <c r="B18" s="7" t="s">
        <v>39</v>
      </c>
      <c r="C18" s="8">
        <v>22</v>
      </c>
      <c r="D18" s="88">
        <v>459953</v>
      </c>
      <c r="E18" s="89">
        <v>984643</v>
      </c>
      <c r="G18" s="22"/>
      <c r="H18" s="22"/>
    </row>
    <row r="19" spans="2:8" ht="15.75" thickBot="1" x14ac:dyDescent="0.3">
      <c r="B19" s="7" t="s">
        <v>114</v>
      </c>
      <c r="C19" s="8"/>
      <c r="D19" s="88">
        <v>493559</v>
      </c>
      <c r="E19" s="89">
        <v>340802</v>
      </c>
      <c r="G19" s="22"/>
      <c r="H19" s="22"/>
    </row>
    <row r="20" spans="2:8" x14ac:dyDescent="0.25">
      <c r="B20" s="14" t="s">
        <v>40</v>
      </c>
      <c r="C20" s="15"/>
      <c r="D20" s="102">
        <f>SUM(D15:D19)</f>
        <v>2951404</v>
      </c>
      <c r="E20" s="103">
        <f>SUM(E15:E19)</f>
        <v>6007644</v>
      </c>
      <c r="G20" s="22">
        <f>SUM(D15:D19)-D20</f>
        <v>0</v>
      </c>
      <c r="H20" s="22">
        <f>SUM(E15:E19)-E20</f>
        <v>0</v>
      </c>
    </row>
    <row r="21" spans="2:8" x14ac:dyDescent="0.25">
      <c r="B21" s="7" t="s">
        <v>3</v>
      </c>
      <c r="C21" s="6"/>
      <c r="D21" s="88"/>
      <c r="E21" s="88"/>
      <c r="G21" s="22"/>
      <c r="H21" s="22"/>
    </row>
    <row r="22" spans="2:8" ht="15.75" thickBot="1" x14ac:dyDescent="0.3">
      <c r="B22" s="9" t="s">
        <v>41</v>
      </c>
      <c r="C22" s="10">
        <v>24</v>
      </c>
      <c r="D22" s="105">
        <v>-830034</v>
      </c>
      <c r="E22" s="90">
        <v>-1452012</v>
      </c>
      <c r="G22" s="22"/>
      <c r="H22" s="22"/>
    </row>
    <row r="23" spans="2:8" ht="15.75" thickBot="1" x14ac:dyDescent="0.3">
      <c r="B23" s="11" t="s">
        <v>42</v>
      </c>
      <c r="C23" s="10"/>
      <c r="D23" s="106">
        <f>SUM(D20:D22)</f>
        <v>2121370</v>
      </c>
      <c r="E23" s="106">
        <f>SUM(E20:E22)</f>
        <v>4555632</v>
      </c>
      <c r="G23" s="22">
        <f>SUM(D20:D22)-D23</f>
        <v>0</v>
      </c>
      <c r="H23" s="22">
        <f>SUM(E20:E22)-E23</f>
        <v>0</v>
      </c>
    </row>
    <row r="24" spans="2:8" x14ac:dyDescent="0.25">
      <c r="B24" s="7" t="s">
        <v>3</v>
      </c>
      <c r="C24" s="6"/>
      <c r="D24" s="88"/>
      <c r="E24" s="88"/>
      <c r="G24" s="22"/>
      <c r="H24" s="22"/>
    </row>
    <row r="25" spans="2:8" x14ac:dyDescent="0.25">
      <c r="B25" s="5" t="s">
        <v>43</v>
      </c>
      <c r="C25" s="6"/>
      <c r="D25" s="88"/>
      <c r="E25" s="88"/>
      <c r="G25" s="22"/>
      <c r="H25" s="22"/>
    </row>
    <row r="26" spans="2:8" x14ac:dyDescent="0.25">
      <c r="B26" s="7" t="s">
        <v>44</v>
      </c>
      <c r="C26" s="6"/>
      <c r="D26" s="88">
        <f>D23</f>
        <v>2121370</v>
      </c>
      <c r="E26" s="88">
        <f>E23</f>
        <v>4555632</v>
      </c>
      <c r="G26" s="22"/>
      <c r="H26" s="22"/>
    </row>
    <row r="27" spans="2:8" x14ac:dyDescent="0.25">
      <c r="B27" s="5" t="s">
        <v>3</v>
      </c>
      <c r="C27" s="6"/>
      <c r="D27" s="101"/>
      <c r="E27" s="101"/>
      <c r="G27" s="22"/>
      <c r="H27" s="22"/>
    </row>
    <row r="29" spans="2:8" ht="38.25" x14ac:dyDescent="0.25">
      <c r="B29" s="5" t="s">
        <v>45</v>
      </c>
      <c r="C29" s="6"/>
      <c r="D29" s="101"/>
      <c r="E29" s="101"/>
      <c r="G29" s="22"/>
      <c r="H29" s="22"/>
    </row>
    <row r="30" spans="2:8" ht="26.25" thickBot="1" x14ac:dyDescent="0.3">
      <c r="B30" s="7" t="s">
        <v>46</v>
      </c>
      <c r="C30" s="6"/>
      <c r="D30" s="101">
        <v>-6054</v>
      </c>
      <c r="E30" s="87">
        <v>40850</v>
      </c>
      <c r="G30" s="22"/>
      <c r="H30" s="22"/>
    </row>
    <row r="31" spans="2:8" ht="26.25" thickBot="1" x14ac:dyDescent="0.3">
      <c r="B31" s="16" t="s">
        <v>47</v>
      </c>
      <c r="C31" s="17"/>
      <c r="D31" s="91">
        <f>D30</f>
        <v>-6054</v>
      </c>
      <c r="E31" s="107">
        <v>40850</v>
      </c>
      <c r="G31" s="22"/>
      <c r="H31" s="22"/>
    </row>
    <row r="32" spans="2:8" ht="15.75" thickBot="1" x14ac:dyDescent="0.3">
      <c r="B32" s="12" t="s">
        <v>48</v>
      </c>
      <c r="C32" s="18"/>
      <c r="D32" s="108">
        <f>D26+D31</f>
        <v>2115316</v>
      </c>
      <c r="E32" s="108">
        <f>E26+E31</f>
        <v>4596482</v>
      </c>
      <c r="G32" s="22">
        <f>D23+D31-D32</f>
        <v>0</v>
      </c>
      <c r="H32" s="22">
        <f>E23+E31-E32</f>
        <v>0</v>
      </c>
    </row>
    <row r="33" spans="2:8" ht="15.75" thickTop="1" x14ac:dyDescent="0.25">
      <c r="B33" s="7" t="s">
        <v>3</v>
      </c>
      <c r="C33" s="6"/>
      <c r="D33" s="101"/>
      <c r="E33" s="101"/>
      <c r="G33" s="22"/>
      <c r="H33" s="22"/>
    </row>
    <row r="34" spans="2:8" x14ac:dyDescent="0.25">
      <c r="B34" s="5" t="s">
        <v>49</v>
      </c>
      <c r="C34" s="6"/>
      <c r="D34" s="101"/>
      <c r="E34" s="101"/>
      <c r="G34" s="22"/>
      <c r="H34" s="22"/>
    </row>
    <row r="35" spans="2:8" x14ac:dyDescent="0.25">
      <c r="B35" s="28" t="s">
        <v>44</v>
      </c>
      <c r="C35" s="29"/>
      <c r="D35" s="109">
        <f>D32</f>
        <v>2115316</v>
      </c>
      <c r="E35" s="109">
        <f>E32</f>
        <v>4596482</v>
      </c>
      <c r="G35" s="22"/>
      <c r="H35" s="22"/>
    </row>
    <row r="36" spans="2:8" ht="15.75" thickBot="1" x14ac:dyDescent="0.3">
      <c r="B36" s="19"/>
      <c r="C36" s="18"/>
      <c r="D36" s="108">
        <f>D35</f>
        <v>2115316</v>
      </c>
      <c r="E36" s="110">
        <f>E35</f>
        <v>4596482</v>
      </c>
      <c r="G36" s="22">
        <f>D35-D36</f>
        <v>0</v>
      </c>
      <c r="H36" s="22">
        <f>E35-E36</f>
        <v>0</v>
      </c>
    </row>
    <row r="37" spans="2:8" ht="15.75" thickTop="1" x14ac:dyDescent="0.25"/>
    <row r="38" spans="2:8" x14ac:dyDescent="0.25">
      <c r="B38" s="7" t="s">
        <v>3</v>
      </c>
      <c r="C38" s="6"/>
      <c r="D38" s="101"/>
      <c r="E38" s="101"/>
      <c r="G38" s="22">
        <f>D32-D36</f>
        <v>0</v>
      </c>
      <c r="H38" s="22">
        <f>E32-E36</f>
        <v>0</v>
      </c>
    </row>
    <row r="39" spans="2:8" x14ac:dyDescent="0.25">
      <c r="B39" s="5" t="s">
        <v>50</v>
      </c>
      <c r="C39" s="6"/>
      <c r="D39" s="88"/>
      <c r="E39" s="88"/>
      <c r="G39" s="22"/>
      <c r="H39" s="22"/>
    </row>
    <row r="40" spans="2:8" ht="39" thickBot="1" x14ac:dyDescent="0.3">
      <c r="B40" s="19" t="s">
        <v>51</v>
      </c>
      <c r="C40" s="13">
        <v>12</v>
      </c>
      <c r="D40" s="111">
        <v>589.26944444444439</v>
      </c>
      <c r="E40" s="112">
        <v>1265.4533333333334</v>
      </c>
      <c r="G40" s="22">
        <f>D26/3600-D40</f>
        <v>0</v>
      </c>
      <c r="H40" s="22">
        <f>E26/3600-E40</f>
        <v>0</v>
      </c>
    </row>
    <row r="41" spans="2:8" ht="15.75" thickTop="1" x14ac:dyDescent="0.25"/>
    <row r="43" spans="2:8" x14ac:dyDescent="0.25">
      <c r="B43" s="154" t="s">
        <v>121</v>
      </c>
      <c r="C43" s="154"/>
      <c r="D43" s="145" t="s">
        <v>122</v>
      </c>
      <c r="E43" s="146" t="s">
        <v>122</v>
      </c>
    </row>
    <row r="44" spans="2:8" x14ac:dyDescent="0.25">
      <c r="B44" s="155" t="s">
        <v>123</v>
      </c>
      <c r="C44" s="155"/>
      <c r="D44" s="145" t="s">
        <v>122</v>
      </c>
      <c r="E44" s="147" t="s">
        <v>124</v>
      </c>
    </row>
    <row r="45" spans="2:8" x14ac:dyDescent="0.25">
      <c r="B45" s="148"/>
      <c r="C45" s="148"/>
      <c r="D45" s="145"/>
      <c r="E45" s="149"/>
    </row>
    <row r="46" spans="2:8" x14ac:dyDescent="0.25">
      <c r="B46" s="148"/>
      <c r="C46" s="148"/>
      <c r="D46" s="145"/>
      <c r="E46" s="149"/>
    </row>
    <row r="47" spans="2:8" x14ac:dyDescent="0.25">
      <c r="B47" s="154" t="s">
        <v>125</v>
      </c>
      <c r="C47" s="154"/>
      <c r="D47" s="145" t="s">
        <v>122</v>
      </c>
      <c r="E47" s="146" t="s">
        <v>122</v>
      </c>
    </row>
    <row r="48" spans="2:8" x14ac:dyDescent="0.25">
      <c r="B48" s="155" t="s">
        <v>126</v>
      </c>
      <c r="C48" s="155"/>
      <c r="D48" s="145" t="s">
        <v>122</v>
      </c>
      <c r="E48" s="147" t="s">
        <v>124</v>
      </c>
    </row>
  </sheetData>
  <mergeCells count="4">
    <mergeCell ref="B43:C43"/>
    <mergeCell ref="B44:C44"/>
    <mergeCell ref="B47:C47"/>
    <mergeCell ref="B48:C4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/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6" customWidth="1"/>
    <col min="4" max="4" width="12.28515625" style="86" customWidth="1"/>
    <col min="5" max="5" width="14.5703125" style="86" customWidth="1"/>
    <col min="6" max="6" width="13.7109375" style="86" customWidth="1"/>
    <col min="7" max="7" width="15.140625" style="86" bestFit="1" customWidth="1"/>
    <col min="8" max="8" width="14.5703125" style="86" customWidth="1"/>
    <col min="9" max="9" width="15.140625" style="86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112</v>
      </c>
      <c r="B1" s="2"/>
    </row>
    <row r="2" spans="1:13" ht="15.75" x14ac:dyDescent="0.25">
      <c r="A2" s="30" t="s">
        <v>53</v>
      </c>
      <c r="B2" s="31"/>
      <c r="J2" s="37"/>
      <c r="K2" s="37"/>
      <c r="L2" s="37"/>
      <c r="M2" s="37"/>
    </row>
    <row r="3" spans="1:13" x14ac:dyDescent="0.25">
      <c r="A3" s="1" t="s">
        <v>131</v>
      </c>
      <c r="B3" s="31"/>
      <c r="J3" s="37"/>
      <c r="K3" s="37"/>
      <c r="L3" s="37"/>
      <c r="M3" s="37"/>
    </row>
    <row r="4" spans="1:13" x14ac:dyDescent="0.25">
      <c r="J4" s="37"/>
      <c r="K4" s="37"/>
      <c r="L4" s="37"/>
      <c r="M4" s="37"/>
    </row>
    <row r="5" spans="1:13" ht="15.75" customHeight="1" thickBot="1" x14ac:dyDescent="0.3">
      <c r="B5" s="35"/>
      <c r="C5" s="156" t="s">
        <v>54</v>
      </c>
      <c r="D5" s="156"/>
      <c r="E5" s="156"/>
      <c r="F5" s="156"/>
      <c r="G5" s="156"/>
      <c r="H5" s="113"/>
      <c r="I5" s="113"/>
      <c r="J5" s="37"/>
      <c r="K5" s="37"/>
      <c r="L5" s="37"/>
      <c r="M5" s="37"/>
    </row>
    <row r="6" spans="1:13" ht="38.25" x14ac:dyDescent="0.25">
      <c r="B6" s="157" t="s">
        <v>1</v>
      </c>
      <c r="C6" s="159" t="s">
        <v>15</v>
      </c>
      <c r="D6" s="159" t="s">
        <v>16</v>
      </c>
      <c r="E6" s="114" t="s">
        <v>92</v>
      </c>
      <c r="F6" s="114" t="s">
        <v>91</v>
      </c>
      <c r="G6" s="159" t="s">
        <v>57</v>
      </c>
      <c r="H6" s="162" t="s">
        <v>19</v>
      </c>
      <c r="I6" s="99" t="s">
        <v>57</v>
      </c>
      <c r="J6" s="37"/>
      <c r="K6" s="37"/>
      <c r="L6" s="37"/>
      <c r="M6" s="37"/>
    </row>
    <row r="7" spans="1:13" ht="15.75" thickBot="1" x14ac:dyDescent="0.3">
      <c r="B7" s="158"/>
      <c r="C7" s="160"/>
      <c r="D7" s="160"/>
      <c r="E7" s="115" t="s">
        <v>55</v>
      </c>
      <c r="F7" s="115" t="s">
        <v>56</v>
      </c>
      <c r="G7" s="160"/>
      <c r="H7" s="160"/>
      <c r="I7" s="115" t="s">
        <v>58</v>
      </c>
      <c r="J7" s="37"/>
      <c r="K7" s="37"/>
      <c r="L7" s="37"/>
      <c r="M7" s="37"/>
    </row>
    <row r="8" spans="1:13" x14ac:dyDescent="0.25">
      <c r="B8" s="5" t="s">
        <v>3</v>
      </c>
      <c r="C8" s="23"/>
      <c r="D8" s="23"/>
      <c r="E8" s="23"/>
      <c r="F8" s="23"/>
      <c r="G8" s="23"/>
      <c r="H8" s="23"/>
      <c r="I8" s="23"/>
      <c r="J8" s="37"/>
      <c r="K8" s="37"/>
      <c r="L8" s="37"/>
      <c r="M8" s="37"/>
    </row>
    <row r="9" spans="1:13" x14ac:dyDescent="0.25">
      <c r="B9" s="35"/>
      <c r="C9" s="116" t="s">
        <v>89</v>
      </c>
      <c r="D9" s="116" t="s">
        <v>89</v>
      </c>
      <c r="E9" s="116" t="s">
        <v>89</v>
      </c>
      <c r="F9" s="116"/>
      <c r="G9" s="23"/>
      <c r="H9" s="23"/>
      <c r="I9" s="23"/>
      <c r="J9" s="37"/>
      <c r="K9" s="37"/>
      <c r="L9" s="37"/>
      <c r="M9" s="37"/>
    </row>
    <row r="10" spans="1:13" ht="15.75" thickBot="1" x14ac:dyDescent="0.3">
      <c r="B10" s="11" t="s">
        <v>128</v>
      </c>
      <c r="C10" s="92">
        <v>900000</v>
      </c>
      <c r="D10" s="92">
        <v>180000</v>
      </c>
      <c r="E10" s="92">
        <v>313678</v>
      </c>
      <c r="F10" s="92">
        <v>63195383</v>
      </c>
      <c r="G10" s="92">
        <v>64589061</v>
      </c>
      <c r="H10" s="92">
        <v>0</v>
      </c>
      <c r="I10" s="92">
        <v>64589061</v>
      </c>
      <c r="J10" s="37"/>
      <c r="K10" s="38">
        <f>SUM(C10:F10)-G10</f>
        <v>0</v>
      </c>
      <c r="L10" s="38">
        <f>G10+H10-I10</f>
        <v>0</v>
      </c>
      <c r="M10" s="37"/>
    </row>
    <row r="11" spans="1:13" x14ac:dyDescent="0.25">
      <c r="B11" s="7" t="s">
        <v>3</v>
      </c>
      <c r="C11" s="89"/>
      <c r="D11" s="89"/>
      <c r="E11" s="89"/>
      <c r="F11" s="89"/>
      <c r="G11" s="89"/>
      <c r="H11" s="89"/>
      <c r="I11" s="89"/>
      <c r="J11" s="37"/>
      <c r="K11" s="38"/>
      <c r="L11" s="38"/>
      <c r="M11" s="37"/>
    </row>
    <row r="12" spans="1:13" x14ac:dyDescent="0.25">
      <c r="B12" s="7" t="s">
        <v>59</v>
      </c>
      <c r="C12" s="87">
        <v>0</v>
      </c>
      <c r="D12" s="87">
        <v>0</v>
      </c>
      <c r="E12" s="87">
        <v>0</v>
      </c>
      <c r="F12" s="87">
        <v>4555632</v>
      </c>
      <c r="G12" s="87">
        <v>4555632</v>
      </c>
      <c r="H12" s="87">
        <v>0</v>
      </c>
      <c r="I12" s="87">
        <v>4555632</v>
      </c>
      <c r="J12" s="37"/>
      <c r="K12" s="38">
        <f>SUM(C12:F12)-G12</f>
        <v>0</v>
      </c>
      <c r="L12" s="38">
        <f>G12+H12-I12</f>
        <v>0</v>
      </c>
      <c r="M12" s="37"/>
    </row>
    <row r="13" spans="1:13" ht="15.75" thickBot="1" x14ac:dyDescent="0.3">
      <c r="B13" s="9" t="s">
        <v>60</v>
      </c>
      <c r="C13" s="90">
        <v>0</v>
      </c>
      <c r="D13" s="90">
        <v>0</v>
      </c>
      <c r="E13" s="90">
        <v>40850</v>
      </c>
      <c r="F13" s="90">
        <v>0</v>
      </c>
      <c r="G13" s="90">
        <v>40850</v>
      </c>
      <c r="H13" s="90">
        <v>0</v>
      </c>
      <c r="I13" s="90">
        <v>40850</v>
      </c>
      <c r="J13" s="37"/>
      <c r="K13" s="38">
        <f>SUM(C13:F13)-G13</f>
        <v>0</v>
      </c>
      <c r="L13" s="38">
        <f>G13+H13-I13</f>
        <v>0</v>
      </c>
      <c r="M13" s="37"/>
    </row>
    <row r="14" spans="1:13" x14ac:dyDescent="0.25">
      <c r="B14" s="5" t="s">
        <v>61</v>
      </c>
      <c r="C14" s="87">
        <f>SUM(C12:C13)</f>
        <v>0</v>
      </c>
      <c r="D14" s="87">
        <f t="shared" ref="D14:I14" si="0">SUM(D12:D13)</f>
        <v>0</v>
      </c>
      <c r="E14" s="87">
        <f t="shared" si="0"/>
        <v>40850</v>
      </c>
      <c r="F14" s="87">
        <f t="shared" si="0"/>
        <v>4555632</v>
      </c>
      <c r="G14" s="87">
        <f t="shared" si="0"/>
        <v>4596482</v>
      </c>
      <c r="H14" s="87">
        <f t="shared" si="0"/>
        <v>0</v>
      </c>
      <c r="I14" s="87">
        <f t="shared" si="0"/>
        <v>4596482</v>
      </c>
      <c r="J14" s="37"/>
      <c r="K14" s="38">
        <f>SUM(C14:F14)-G14</f>
        <v>0</v>
      </c>
      <c r="L14" s="38">
        <f>G14+H14-I14</f>
        <v>0</v>
      </c>
      <c r="M14" s="37"/>
    </row>
    <row r="15" spans="1:13" x14ac:dyDescent="0.25">
      <c r="B15" s="5"/>
      <c r="C15" s="87"/>
      <c r="D15" s="87"/>
      <c r="E15" s="87"/>
      <c r="F15" s="87"/>
      <c r="G15" s="87"/>
      <c r="H15" s="87"/>
      <c r="I15" s="87"/>
      <c r="J15" s="37"/>
      <c r="K15" s="38"/>
      <c r="L15" s="38"/>
      <c r="M15" s="37"/>
    </row>
    <row r="16" spans="1:13" x14ac:dyDescent="0.25">
      <c r="B16" s="7" t="s">
        <v>90</v>
      </c>
      <c r="C16" s="87">
        <v>0</v>
      </c>
      <c r="D16" s="87">
        <v>0</v>
      </c>
      <c r="E16" s="87">
        <v>0</v>
      </c>
      <c r="F16" s="87">
        <v>-2610000</v>
      </c>
      <c r="G16" s="87">
        <v>-2610000</v>
      </c>
      <c r="H16" s="87">
        <v>0</v>
      </c>
      <c r="I16" s="87">
        <v>-2610000</v>
      </c>
      <c r="J16" s="37"/>
      <c r="K16" s="38">
        <f>SUM(C16:F16)-G16</f>
        <v>0</v>
      </c>
      <c r="L16" s="38">
        <f>G16+H16-I16</f>
        <v>0</v>
      </c>
      <c r="M16" s="37"/>
    </row>
    <row r="17" spans="1:13" ht="15.75" thickBot="1" x14ac:dyDescent="0.3">
      <c r="B17" s="5"/>
      <c r="C17" s="87"/>
      <c r="D17" s="87"/>
      <c r="E17" s="87"/>
      <c r="F17" s="87"/>
      <c r="G17" s="87"/>
      <c r="H17" s="87"/>
      <c r="I17" s="87"/>
      <c r="J17" s="37"/>
      <c r="K17" s="38"/>
      <c r="L17" s="38"/>
      <c r="M17" s="37"/>
    </row>
    <row r="18" spans="1:13" ht="15.75" thickBot="1" x14ac:dyDescent="0.3">
      <c r="B18" s="16" t="s">
        <v>133</v>
      </c>
      <c r="C18" s="136">
        <f>C10+C14+C16</f>
        <v>900000</v>
      </c>
      <c r="D18" s="136">
        <f t="shared" ref="D18:H18" si="1">D10+D14+D16</f>
        <v>180000</v>
      </c>
      <c r="E18" s="136">
        <f t="shared" si="1"/>
        <v>354528</v>
      </c>
      <c r="F18" s="136">
        <f t="shared" si="1"/>
        <v>65141015</v>
      </c>
      <c r="G18" s="136">
        <f t="shared" si="1"/>
        <v>66575543</v>
      </c>
      <c r="H18" s="136">
        <f t="shared" si="1"/>
        <v>0</v>
      </c>
      <c r="I18" s="136">
        <f>SUM(G18:H18)</f>
        <v>66575543</v>
      </c>
      <c r="J18" s="37"/>
      <c r="K18" s="38">
        <f>SUM(C18:F18)-G18</f>
        <v>0</v>
      </c>
      <c r="L18" s="38">
        <f>G18+H18-I18</f>
        <v>0</v>
      </c>
      <c r="M18" s="37"/>
    </row>
    <row r="19" spans="1:13" ht="15.75" thickBot="1" x14ac:dyDescent="0.3">
      <c r="B19" s="16" t="s">
        <v>129</v>
      </c>
      <c r="C19" s="136">
        <v>900000</v>
      </c>
      <c r="D19" s="136">
        <v>180000</v>
      </c>
      <c r="E19" s="136">
        <v>421838</v>
      </c>
      <c r="F19" s="136">
        <v>66893203</v>
      </c>
      <c r="G19" s="136">
        <v>68395041</v>
      </c>
      <c r="H19" s="136">
        <v>0</v>
      </c>
      <c r="I19" s="118">
        <f>SUM(G19:H19)</f>
        <v>68395041</v>
      </c>
      <c r="J19" s="37"/>
      <c r="K19" s="38">
        <f>SUM(C19:F19)-G19</f>
        <v>0</v>
      </c>
      <c r="L19" s="38">
        <f>G19+H19-I19</f>
        <v>0</v>
      </c>
      <c r="M19" s="37"/>
    </row>
    <row r="20" spans="1:13" ht="15.75" customHeight="1" x14ac:dyDescent="0.25">
      <c r="B20" s="5" t="s">
        <v>3</v>
      </c>
      <c r="C20" s="89"/>
      <c r="D20" s="89"/>
      <c r="E20" s="89"/>
      <c r="F20" s="89"/>
      <c r="G20" s="89"/>
      <c r="H20" s="89"/>
      <c r="I20" s="89"/>
      <c r="J20" s="37"/>
      <c r="K20" s="38"/>
      <c r="L20" s="38"/>
      <c r="M20" s="37"/>
    </row>
    <row r="21" spans="1:13" x14ac:dyDescent="0.25">
      <c r="B21" s="7" t="s">
        <v>59</v>
      </c>
      <c r="C21" s="101">
        <v>0</v>
      </c>
      <c r="D21" s="101">
        <v>0</v>
      </c>
      <c r="E21" s="101">
        <v>0</v>
      </c>
      <c r="F21" s="101">
        <v>2121369</v>
      </c>
      <c r="G21" s="101">
        <v>2121369</v>
      </c>
      <c r="H21" s="101">
        <v>0</v>
      </c>
      <c r="I21" s="88">
        <f>SUM(G21:H21)</f>
        <v>2121369</v>
      </c>
      <c r="J21" s="37"/>
      <c r="K21" s="38">
        <f>SUM(C21:F21)-G21</f>
        <v>0</v>
      </c>
      <c r="L21" s="38">
        <f>G21+H21-I21</f>
        <v>0</v>
      </c>
      <c r="M21" s="37"/>
    </row>
    <row r="22" spans="1:13" ht="15.75" thickBot="1" x14ac:dyDescent="0.3">
      <c r="B22" s="9" t="s">
        <v>60</v>
      </c>
      <c r="C22" s="105">
        <v>0</v>
      </c>
      <c r="D22" s="105">
        <v>0</v>
      </c>
      <c r="E22" s="105">
        <v>-6054</v>
      </c>
      <c r="F22" s="105">
        <v>0</v>
      </c>
      <c r="G22" s="105">
        <v>-6054</v>
      </c>
      <c r="H22" s="105">
        <v>0</v>
      </c>
      <c r="I22" s="88">
        <f>SUM(G22:H22)</f>
        <v>-6054</v>
      </c>
      <c r="J22" s="37"/>
      <c r="K22" s="38">
        <f>SUM(C22:F22)-G22</f>
        <v>0</v>
      </c>
      <c r="L22" s="38">
        <f>G22+H22-I22</f>
        <v>0</v>
      </c>
      <c r="M22" s="37"/>
    </row>
    <row r="23" spans="1:13" ht="15.75" thickBot="1" x14ac:dyDescent="0.3">
      <c r="B23" s="11" t="s">
        <v>61</v>
      </c>
      <c r="C23" s="105">
        <f>SUM(C21:C22)</f>
        <v>0</v>
      </c>
      <c r="D23" s="105">
        <f t="shared" ref="D23:I23" si="2">SUM(D21:D22)</f>
        <v>0</v>
      </c>
      <c r="E23" s="105">
        <f t="shared" si="2"/>
        <v>-6054</v>
      </c>
      <c r="F23" s="105">
        <f t="shared" si="2"/>
        <v>2121369</v>
      </c>
      <c r="G23" s="105">
        <f t="shared" si="2"/>
        <v>2115315</v>
      </c>
      <c r="H23" s="105">
        <f t="shared" si="2"/>
        <v>0</v>
      </c>
      <c r="I23" s="118">
        <f t="shared" si="2"/>
        <v>2115315</v>
      </c>
      <c r="J23" s="37"/>
      <c r="K23" s="38">
        <f>SUM(C23:F23)-G23</f>
        <v>0</v>
      </c>
      <c r="L23" s="38">
        <f>G23+H23-I23</f>
        <v>0</v>
      </c>
      <c r="M23" s="37"/>
    </row>
    <row r="24" spans="1:13" x14ac:dyDescent="0.25">
      <c r="B24" s="36"/>
      <c r="C24" s="117"/>
      <c r="D24" s="117"/>
      <c r="E24" s="117"/>
      <c r="F24" s="117"/>
      <c r="G24" s="117"/>
      <c r="H24" s="117"/>
      <c r="I24" s="117"/>
      <c r="J24" s="37"/>
      <c r="K24" s="38"/>
      <c r="L24" s="38"/>
      <c r="M24" s="37"/>
    </row>
    <row r="25" spans="1:13" x14ac:dyDescent="0.25">
      <c r="B25" s="7" t="s">
        <v>90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88">
        <f>SUM(G25:H25)</f>
        <v>0</v>
      </c>
      <c r="J25" s="37"/>
      <c r="K25" s="38"/>
      <c r="L25" s="38"/>
      <c r="M25" s="37"/>
    </row>
    <row r="26" spans="1:13" ht="15.75" thickBot="1" x14ac:dyDescent="0.3">
      <c r="B26" s="5"/>
      <c r="C26" s="87"/>
      <c r="D26" s="87"/>
      <c r="E26" s="87"/>
      <c r="F26" s="87"/>
      <c r="G26" s="87"/>
      <c r="H26" s="87"/>
      <c r="I26" s="87"/>
      <c r="J26" s="37"/>
      <c r="K26" s="38"/>
      <c r="L26" s="38"/>
      <c r="M26" s="37"/>
    </row>
    <row r="27" spans="1:13" ht="15.75" thickBot="1" x14ac:dyDescent="0.3">
      <c r="B27" s="16" t="s">
        <v>132</v>
      </c>
      <c r="C27" s="118">
        <f t="shared" ref="C27:I27" si="3">C19+C23+C25</f>
        <v>900000</v>
      </c>
      <c r="D27" s="118">
        <f t="shared" si="3"/>
        <v>180000</v>
      </c>
      <c r="E27" s="118">
        <f t="shared" si="3"/>
        <v>415784</v>
      </c>
      <c r="F27" s="118">
        <f t="shared" si="3"/>
        <v>69014572</v>
      </c>
      <c r="G27" s="118">
        <f t="shared" si="3"/>
        <v>70510356</v>
      </c>
      <c r="H27" s="118">
        <f t="shared" si="3"/>
        <v>0</v>
      </c>
      <c r="I27" s="118">
        <f t="shared" si="3"/>
        <v>70510356</v>
      </c>
      <c r="J27" s="37"/>
      <c r="K27" s="38">
        <f>SUM(C27:F27)-G27</f>
        <v>0</v>
      </c>
      <c r="L27" s="38">
        <f>G27+H27-I27</f>
        <v>0</v>
      </c>
      <c r="M27" s="37"/>
    </row>
    <row r="28" spans="1:13" x14ac:dyDescent="0.25">
      <c r="C28" s="119"/>
      <c r="D28" s="119"/>
      <c r="E28" s="120">
        <f>'1'!D28-E27</f>
        <v>0</v>
      </c>
      <c r="F28" s="120">
        <f>'1'!D29-F27</f>
        <v>0</v>
      </c>
      <c r="G28" s="66">
        <f>'1'!D30-G27</f>
        <v>0</v>
      </c>
      <c r="H28" s="66">
        <f>-H27</f>
        <v>0</v>
      </c>
      <c r="I28" s="66">
        <f>'1'!D32-I27</f>
        <v>0</v>
      </c>
      <c r="J28" s="37"/>
      <c r="K28" s="38"/>
      <c r="L28" s="38"/>
      <c r="M28" s="37"/>
    </row>
    <row r="29" spans="1:13" x14ac:dyDescent="0.25">
      <c r="C29" s="119"/>
      <c r="D29" s="119"/>
      <c r="E29" s="119"/>
      <c r="F29" s="119"/>
      <c r="G29" s="119"/>
      <c r="H29" s="119"/>
      <c r="I29" s="119"/>
      <c r="J29" s="37"/>
      <c r="K29" s="37"/>
      <c r="L29" s="37"/>
      <c r="M29" s="37"/>
    </row>
    <row r="30" spans="1:13" ht="15" customHeight="1" x14ac:dyDescent="0.25">
      <c r="C30" s="119"/>
      <c r="D30" s="119"/>
      <c r="E30" s="119"/>
      <c r="F30" s="119"/>
      <c r="G30" s="119"/>
      <c r="H30" s="119"/>
      <c r="I30" s="119"/>
      <c r="J30" s="37"/>
      <c r="K30" s="37"/>
      <c r="L30" s="37"/>
      <c r="M30" s="37"/>
    </row>
    <row r="31" spans="1:13" x14ac:dyDescent="0.25">
      <c r="A31" s="1"/>
      <c r="B31" s="2"/>
      <c r="C31" s="121">
        <f t="shared" ref="C31:I31" si="4">SUM(C12:C13)-C14</f>
        <v>0</v>
      </c>
      <c r="D31" s="121">
        <f t="shared" si="4"/>
        <v>0</v>
      </c>
      <c r="E31" s="121">
        <f t="shared" si="4"/>
        <v>0</v>
      </c>
      <c r="F31" s="121">
        <f t="shared" si="4"/>
        <v>0</v>
      </c>
      <c r="G31" s="121">
        <f t="shared" si="4"/>
        <v>0</v>
      </c>
      <c r="H31" s="121">
        <f t="shared" si="4"/>
        <v>0</v>
      </c>
      <c r="I31" s="121">
        <f t="shared" si="4"/>
        <v>0</v>
      </c>
      <c r="J31" s="38"/>
      <c r="K31" s="37"/>
      <c r="L31" s="37"/>
      <c r="M31" s="37"/>
    </row>
    <row r="32" spans="1:13" ht="15.75" x14ac:dyDescent="0.25">
      <c r="A32" s="30"/>
      <c r="B32" s="31"/>
      <c r="C32" s="121">
        <f t="shared" ref="C32:I32" si="5">C10+C14-C18+C16</f>
        <v>0</v>
      </c>
      <c r="D32" s="121">
        <f t="shared" si="5"/>
        <v>0</v>
      </c>
      <c r="E32" s="121">
        <f t="shared" si="5"/>
        <v>0</v>
      </c>
      <c r="F32" s="121">
        <f t="shared" si="5"/>
        <v>0</v>
      </c>
      <c r="G32" s="121">
        <f t="shared" si="5"/>
        <v>0</v>
      </c>
      <c r="H32" s="121">
        <f t="shared" si="5"/>
        <v>0</v>
      </c>
      <c r="I32" s="121">
        <f t="shared" si="5"/>
        <v>0</v>
      </c>
      <c r="J32" s="38"/>
      <c r="K32" s="37"/>
      <c r="L32" s="37"/>
      <c r="M32" s="37"/>
    </row>
    <row r="33" spans="1:13" x14ac:dyDescent="0.25">
      <c r="A33" s="1"/>
      <c r="B33" s="31"/>
      <c r="C33" s="121"/>
      <c r="D33" s="121"/>
      <c r="E33" s="121"/>
      <c r="F33" s="121"/>
      <c r="G33" s="121"/>
      <c r="H33" s="121"/>
      <c r="I33" s="121"/>
      <c r="J33" s="38"/>
      <c r="K33" s="37"/>
      <c r="L33" s="37"/>
      <c r="M33" s="37"/>
    </row>
    <row r="34" spans="1:13" ht="15" customHeight="1" x14ac:dyDescent="0.25">
      <c r="C34" s="121">
        <f t="shared" ref="C34:I34" si="6">SUM(C21:C22)-C23</f>
        <v>0</v>
      </c>
      <c r="D34" s="121">
        <f t="shared" si="6"/>
        <v>0</v>
      </c>
      <c r="E34" s="121">
        <f t="shared" si="6"/>
        <v>0</v>
      </c>
      <c r="F34" s="121">
        <f t="shared" si="6"/>
        <v>0</v>
      </c>
      <c r="G34" s="121">
        <f t="shared" si="6"/>
        <v>0</v>
      </c>
      <c r="H34" s="121">
        <f t="shared" si="6"/>
        <v>0</v>
      </c>
      <c r="I34" s="121">
        <f t="shared" si="6"/>
        <v>0</v>
      </c>
      <c r="J34" s="38"/>
      <c r="K34" s="37"/>
      <c r="L34" s="37"/>
      <c r="M34" s="37"/>
    </row>
    <row r="35" spans="1:13" x14ac:dyDescent="0.25">
      <c r="C35" s="121"/>
      <c r="D35" s="121"/>
      <c r="E35" s="121"/>
      <c r="F35" s="121"/>
      <c r="G35" s="121"/>
      <c r="H35" s="121"/>
      <c r="I35" s="121"/>
      <c r="J35" s="38"/>
      <c r="K35" s="37"/>
      <c r="L35" s="37"/>
      <c r="M35" s="37"/>
    </row>
    <row r="36" spans="1:13" x14ac:dyDescent="0.25">
      <c r="B36" s="154" t="s">
        <v>121</v>
      </c>
      <c r="C36" s="154"/>
      <c r="D36" s="145" t="s">
        <v>122</v>
      </c>
      <c r="E36" s="146" t="s">
        <v>122</v>
      </c>
      <c r="F36" s="121"/>
      <c r="G36" s="121"/>
      <c r="H36" s="121"/>
      <c r="I36" s="121"/>
      <c r="J36" s="38"/>
      <c r="K36" s="37"/>
      <c r="L36" s="37"/>
      <c r="M36" s="37"/>
    </row>
    <row r="37" spans="1:13" x14ac:dyDescent="0.25">
      <c r="B37" s="161" t="s">
        <v>127</v>
      </c>
      <c r="C37" s="161"/>
      <c r="D37" s="145" t="s">
        <v>122</v>
      </c>
      <c r="E37" s="147" t="s">
        <v>124</v>
      </c>
      <c r="F37" s="121"/>
      <c r="G37" s="121"/>
      <c r="H37" s="121"/>
      <c r="I37" s="121"/>
      <c r="J37" s="38"/>
      <c r="K37" s="37"/>
      <c r="L37" s="37"/>
      <c r="M37" s="37"/>
    </row>
    <row r="38" spans="1:13" x14ac:dyDescent="0.25">
      <c r="B38" s="148"/>
      <c r="C38" s="148"/>
      <c r="D38" s="145"/>
      <c r="E38" s="149"/>
      <c r="J38" s="37"/>
      <c r="K38" s="37"/>
      <c r="L38" s="37"/>
      <c r="M38" s="37"/>
    </row>
    <row r="39" spans="1:13" x14ac:dyDescent="0.25">
      <c r="B39" s="148"/>
      <c r="C39" s="148"/>
      <c r="D39" s="145"/>
      <c r="E39" s="149"/>
    </row>
    <row r="40" spans="1:13" x14ac:dyDescent="0.25">
      <c r="B40" s="154" t="s">
        <v>125</v>
      </c>
      <c r="C40" s="154"/>
      <c r="D40" s="145" t="s">
        <v>122</v>
      </c>
      <c r="E40" s="146" t="s">
        <v>122</v>
      </c>
    </row>
    <row r="41" spans="1:13" x14ac:dyDescent="0.25">
      <c r="B41" s="161" t="s">
        <v>127</v>
      </c>
      <c r="C41" s="161"/>
      <c r="D41" s="145" t="s">
        <v>122</v>
      </c>
      <c r="E41" s="147" t="s">
        <v>124</v>
      </c>
    </row>
  </sheetData>
  <mergeCells count="10">
    <mergeCell ref="B37:C37"/>
    <mergeCell ref="B40:C40"/>
    <mergeCell ref="B41:C41"/>
    <mergeCell ref="B36:C36"/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/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95" customWidth="1"/>
    <col min="5" max="5" width="16.85546875" style="86" customWidth="1"/>
    <col min="6" max="6" width="15.7109375" style="86" bestFit="1" customWidth="1"/>
    <col min="7" max="7" width="15.42578125" style="86" bestFit="1" customWidth="1"/>
    <col min="8" max="8" width="13" style="86" bestFit="1" customWidth="1"/>
    <col min="9" max="16384" width="9.140625" style="4"/>
  </cols>
  <sheetData>
    <row r="1" spans="1:8" x14ac:dyDescent="0.25">
      <c r="A1" s="1" t="s">
        <v>112</v>
      </c>
      <c r="B1" s="2"/>
    </row>
    <row r="2" spans="1:8" ht="15.75" x14ac:dyDescent="0.25">
      <c r="A2" s="30" t="s">
        <v>62</v>
      </c>
      <c r="B2" s="31"/>
    </row>
    <row r="3" spans="1:8" x14ac:dyDescent="0.25">
      <c r="A3" s="1" t="s">
        <v>131</v>
      </c>
      <c r="B3" s="31"/>
    </row>
    <row r="5" spans="1:8" ht="15.75" thickBot="1" x14ac:dyDescent="0.3">
      <c r="B5" s="39" t="s">
        <v>1</v>
      </c>
      <c r="C5" s="40" t="s">
        <v>2</v>
      </c>
      <c r="D5" s="135">
        <v>45838</v>
      </c>
      <c r="E5" s="135">
        <v>45473</v>
      </c>
    </row>
    <row r="6" spans="1:8" x14ac:dyDescent="0.25">
      <c r="B6" s="41" t="s">
        <v>3</v>
      </c>
      <c r="C6" s="42"/>
      <c r="D6" s="93"/>
      <c r="E6" s="122"/>
    </row>
    <row r="7" spans="1:8" x14ac:dyDescent="0.25">
      <c r="B7" s="43" t="s">
        <v>63</v>
      </c>
      <c r="C7" s="42"/>
      <c r="D7" s="93"/>
      <c r="E7" s="122"/>
    </row>
    <row r="8" spans="1:8" x14ac:dyDescent="0.25">
      <c r="B8" s="41" t="s">
        <v>40</v>
      </c>
      <c r="C8" s="42"/>
      <c r="D8" s="94">
        <v>2951404</v>
      </c>
      <c r="E8" s="123">
        <v>6007644</v>
      </c>
      <c r="G8" s="104"/>
      <c r="H8" s="124"/>
    </row>
    <row r="9" spans="1:8" x14ac:dyDescent="0.25">
      <c r="B9" s="41" t="s">
        <v>3</v>
      </c>
      <c r="C9" s="42"/>
      <c r="D9" s="94"/>
      <c r="E9" s="94"/>
    </row>
    <row r="10" spans="1:8" ht="25.5" x14ac:dyDescent="0.25">
      <c r="B10" s="5" t="s">
        <v>64</v>
      </c>
      <c r="C10" s="42"/>
      <c r="D10" s="94"/>
      <c r="E10" s="94"/>
    </row>
    <row r="11" spans="1:8" x14ac:dyDescent="0.25">
      <c r="B11" s="41" t="s">
        <v>65</v>
      </c>
      <c r="C11" s="42"/>
      <c r="D11" s="94">
        <v>1204858</v>
      </c>
      <c r="E11" s="123">
        <v>1208598</v>
      </c>
    </row>
    <row r="12" spans="1:8" x14ac:dyDescent="0.25">
      <c r="B12" s="41" t="s">
        <v>38</v>
      </c>
      <c r="C12" s="42">
        <v>22</v>
      </c>
      <c r="D12" s="94">
        <v>103221</v>
      </c>
      <c r="E12" s="123">
        <v>92126</v>
      </c>
    </row>
    <row r="13" spans="1:8" x14ac:dyDescent="0.25">
      <c r="B13" s="41" t="s">
        <v>66</v>
      </c>
      <c r="C13" s="42">
        <v>22</v>
      </c>
      <c r="D13" s="94">
        <v>-459953</v>
      </c>
      <c r="E13" s="123">
        <v>-984643</v>
      </c>
    </row>
    <row r="14" spans="1:8" x14ac:dyDescent="0.25">
      <c r="B14" s="41" t="s">
        <v>67</v>
      </c>
      <c r="C14" s="42"/>
      <c r="D14" s="94">
        <v>-495429</v>
      </c>
      <c r="E14" s="123">
        <v>-320802</v>
      </c>
    </row>
    <row r="15" spans="1:8" x14ac:dyDescent="0.25">
      <c r="B15" s="44" t="s">
        <v>68</v>
      </c>
      <c r="C15" s="45"/>
      <c r="D15" s="94">
        <v>554911</v>
      </c>
      <c r="E15" s="123">
        <v>554789</v>
      </c>
    </row>
    <row r="16" spans="1:8" ht="25.5" x14ac:dyDescent="0.25">
      <c r="B16" s="34" t="s">
        <v>108</v>
      </c>
      <c r="C16" s="45"/>
      <c r="D16" s="94">
        <v>64267</v>
      </c>
      <c r="E16" s="123">
        <v>11475</v>
      </c>
    </row>
    <row r="17" spans="2:7" ht="31.5" customHeight="1" x14ac:dyDescent="0.25">
      <c r="B17" s="34" t="s">
        <v>116</v>
      </c>
      <c r="C17" s="45">
        <v>6</v>
      </c>
      <c r="D17" s="94">
        <v>14103</v>
      </c>
      <c r="E17" s="123">
        <v>-56418</v>
      </c>
    </row>
    <row r="18" spans="2:7" x14ac:dyDescent="0.25">
      <c r="B18" s="44" t="s">
        <v>110</v>
      </c>
      <c r="C18" s="45">
        <v>7</v>
      </c>
      <c r="D18" s="94">
        <v>3580</v>
      </c>
      <c r="E18" s="123">
        <v>62391</v>
      </c>
    </row>
    <row r="19" spans="2:7" x14ac:dyDescent="0.25">
      <c r="B19" s="44" t="s">
        <v>117</v>
      </c>
      <c r="D19" s="94">
        <v>-24151</v>
      </c>
      <c r="E19" s="123">
        <v>3017</v>
      </c>
    </row>
    <row r="20" spans="2:7" x14ac:dyDescent="0.25">
      <c r="B20" s="44" t="s">
        <v>87</v>
      </c>
      <c r="C20" s="45">
        <v>23</v>
      </c>
      <c r="D20" s="94">
        <v>-37263</v>
      </c>
      <c r="E20" s="123">
        <v>-37263</v>
      </c>
    </row>
    <row r="21" spans="2:7" x14ac:dyDescent="0.25">
      <c r="B21" s="44" t="s">
        <v>118</v>
      </c>
      <c r="C21" s="45">
        <v>19</v>
      </c>
      <c r="D21" s="94">
        <v>0</v>
      </c>
      <c r="E21" s="123">
        <v>0</v>
      </c>
    </row>
    <row r="22" spans="2:7" x14ac:dyDescent="0.25">
      <c r="B22" s="44" t="s">
        <v>119</v>
      </c>
      <c r="C22" s="45">
        <v>14</v>
      </c>
      <c r="D22" s="94">
        <v>0</v>
      </c>
      <c r="E22" s="123">
        <v>0</v>
      </c>
    </row>
    <row r="24" spans="2:7" x14ac:dyDescent="0.25">
      <c r="B24" s="46" t="s">
        <v>97</v>
      </c>
      <c r="C24" s="45"/>
      <c r="D24" s="94"/>
      <c r="E24" s="123"/>
    </row>
    <row r="25" spans="2:7" x14ac:dyDescent="0.25">
      <c r="B25" s="44" t="s">
        <v>69</v>
      </c>
      <c r="C25" s="45"/>
      <c r="D25" s="94">
        <v>-7182212</v>
      </c>
      <c r="E25" s="123">
        <v>-6551604</v>
      </c>
    </row>
    <row r="26" spans="2:7" x14ac:dyDescent="0.25">
      <c r="B26" s="41" t="s">
        <v>70</v>
      </c>
      <c r="C26" s="42"/>
      <c r="D26" s="94">
        <v>-792450</v>
      </c>
      <c r="E26" s="123">
        <v>-851789</v>
      </c>
    </row>
    <row r="27" spans="2:7" x14ac:dyDescent="0.25">
      <c r="B27" s="41" t="s">
        <v>71</v>
      </c>
      <c r="C27" s="42"/>
      <c r="D27" s="94">
        <v>-1549164</v>
      </c>
      <c r="E27" s="123">
        <v>-6077072</v>
      </c>
    </row>
    <row r="28" spans="2:7" x14ac:dyDescent="0.25">
      <c r="B28" s="41" t="s">
        <v>98</v>
      </c>
      <c r="C28" s="42"/>
      <c r="D28" s="94">
        <v>-148416</v>
      </c>
      <c r="E28" s="123">
        <v>8793</v>
      </c>
    </row>
    <row r="29" spans="2:7" x14ac:dyDescent="0.25">
      <c r="B29" s="41" t="s">
        <v>72</v>
      </c>
      <c r="C29" s="42"/>
      <c r="D29" s="94">
        <v>-912623</v>
      </c>
      <c r="E29" s="123">
        <v>761549</v>
      </c>
    </row>
    <row r="30" spans="2:7" x14ac:dyDescent="0.25">
      <c r="B30" s="41" t="s">
        <v>73</v>
      </c>
      <c r="C30" s="42"/>
      <c r="D30" s="94">
        <v>226355</v>
      </c>
      <c r="E30" s="123">
        <v>-150329</v>
      </c>
      <c r="G30" s="124"/>
    </row>
    <row r="31" spans="2:7" x14ac:dyDescent="0.25">
      <c r="B31" s="41" t="s">
        <v>74</v>
      </c>
      <c r="C31" s="42"/>
      <c r="D31" s="94">
        <v>-1</v>
      </c>
      <c r="E31" s="123">
        <v>14</v>
      </c>
      <c r="G31" s="124"/>
    </row>
    <row r="32" spans="2:7" x14ac:dyDescent="0.25">
      <c r="B32" s="41" t="s">
        <v>111</v>
      </c>
      <c r="C32" s="42"/>
      <c r="D32" s="94">
        <v>-663502</v>
      </c>
      <c r="E32" s="123">
        <v>-1191018</v>
      </c>
      <c r="F32" s="140"/>
      <c r="G32" s="140"/>
    </row>
    <row r="33" spans="2:8" x14ac:dyDescent="0.25">
      <c r="B33" s="41" t="s">
        <v>75</v>
      </c>
      <c r="C33" s="42"/>
      <c r="D33" s="94">
        <v>-1000742</v>
      </c>
      <c r="E33" s="123">
        <v>-1350241</v>
      </c>
      <c r="G33" s="140"/>
    </row>
    <row r="34" spans="2:8" x14ac:dyDescent="0.25">
      <c r="B34" s="41" t="s">
        <v>76</v>
      </c>
      <c r="C34" s="42"/>
      <c r="D34" s="94">
        <v>-71536</v>
      </c>
      <c r="E34" s="123">
        <v>-29925</v>
      </c>
    </row>
    <row r="35" spans="2:8" ht="15.75" thickBot="1" x14ac:dyDescent="0.3">
      <c r="B35" s="41" t="s">
        <v>77</v>
      </c>
      <c r="C35" s="47"/>
      <c r="D35" s="96">
        <v>410861</v>
      </c>
      <c r="E35" s="123">
        <v>905205</v>
      </c>
    </row>
    <row r="36" spans="2:8" ht="26.25" thickBot="1" x14ac:dyDescent="0.3">
      <c r="B36" s="16" t="s">
        <v>99</v>
      </c>
      <c r="C36" s="47"/>
      <c r="D36" s="97">
        <f>SUM(D8:D35)</f>
        <v>-7803882</v>
      </c>
      <c r="E36" s="125">
        <f>SUM(E8:E35)</f>
        <v>-7985503</v>
      </c>
      <c r="G36" s="124"/>
      <c r="H36" s="124"/>
    </row>
    <row r="37" spans="2:8" x14ac:dyDescent="0.25">
      <c r="B37" s="43" t="s">
        <v>3</v>
      </c>
      <c r="C37" s="42"/>
      <c r="D37" s="94"/>
      <c r="E37" s="94"/>
      <c r="G37" s="66">
        <f>SUM(D8:D35)-D36</f>
        <v>0</v>
      </c>
      <c r="H37" s="66">
        <f>SUM(E8:E35)-E36</f>
        <v>0</v>
      </c>
    </row>
    <row r="38" spans="2:8" x14ac:dyDescent="0.25">
      <c r="B38" s="43" t="s">
        <v>78</v>
      </c>
      <c r="C38" s="42"/>
      <c r="D38" s="94"/>
      <c r="E38" s="123"/>
    </row>
    <row r="39" spans="2:8" x14ac:dyDescent="0.25">
      <c r="B39" s="41" t="s">
        <v>79</v>
      </c>
      <c r="C39" s="42"/>
      <c r="D39" s="94">
        <v>-550565</v>
      </c>
      <c r="E39" s="123">
        <v>-1204413</v>
      </c>
    </row>
    <row r="40" spans="2:8" x14ac:dyDescent="0.25">
      <c r="B40" s="41" t="s">
        <v>80</v>
      </c>
      <c r="C40" s="42"/>
      <c r="D40" s="94">
        <v>-4106</v>
      </c>
      <c r="E40" s="123">
        <v>-23839</v>
      </c>
    </row>
    <row r="41" spans="2:8" x14ac:dyDescent="0.25">
      <c r="B41" s="131" t="s">
        <v>109</v>
      </c>
      <c r="C41" s="132">
        <v>14</v>
      </c>
      <c r="D41" s="133">
        <v>0</v>
      </c>
      <c r="E41" s="134">
        <v>0</v>
      </c>
    </row>
    <row r="42" spans="2:8" ht="15.75" thickBot="1" x14ac:dyDescent="0.3">
      <c r="B42" s="48" t="s">
        <v>115</v>
      </c>
      <c r="C42" s="47"/>
      <c r="D42" s="133">
        <v>0</v>
      </c>
      <c r="E42" s="126">
        <v>0</v>
      </c>
    </row>
    <row r="43" spans="2:8" ht="26.25" thickBot="1" x14ac:dyDescent="0.3">
      <c r="B43" s="11" t="s">
        <v>81</v>
      </c>
      <c r="C43" s="49"/>
      <c r="D43" s="97">
        <f>SUM(D39:D42)</f>
        <v>-554671</v>
      </c>
      <c r="E43" s="126">
        <f>SUM(E39:E42)</f>
        <v>-1228252</v>
      </c>
    </row>
    <row r="44" spans="2:8" x14ac:dyDescent="0.25">
      <c r="D44" s="94"/>
      <c r="G44" s="66">
        <f>SUM(D39:D42)-D43</f>
        <v>0</v>
      </c>
      <c r="H44" s="66">
        <f>SUM(E39:E42)-E43</f>
        <v>0</v>
      </c>
    </row>
    <row r="45" spans="2:8" x14ac:dyDescent="0.25">
      <c r="B45" s="50"/>
      <c r="C45" s="50"/>
      <c r="D45" s="94"/>
      <c r="E45" s="127"/>
    </row>
    <row r="46" spans="2:8" x14ac:dyDescent="0.25">
      <c r="B46" s="5" t="s">
        <v>3</v>
      </c>
      <c r="C46" s="6"/>
      <c r="D46" s="94"/>
      <c r="E46" s="88"/>
      <c r="G46" s="119"/>
    </row>
    <row r="47" spans="2:8" x14ac:dyDescent="0.25">
      <c r="B47" s="5" t="s">
        <v>82</v>
      </c>
      <c r="C47" s="6"/>
      <c r="D47" s="94"/>
      <c r="E47" s="88"/>
    </row>
    <row r="48" spans="2:8" x14ac:dyDescent="0.25">
      <c r="B48" s="7" t="s">
        <v>103</v>
      </c>
      <c r="C48" s="6"/>
      <c r="D48" s="94">
        <v>0</v>
      </c>
      <c r="E48" s="89">
        <v>0</v>
      </c>
    </row>
    <row r="49" spans="1:8" x14ac:dyDescent="0.25">
      <c r="B49" s="7" t="s">
        <v>83</v>
      </c>
      <c r="C49" s="6"/>
      <c r="D49" s="94">
        <v>-67000</v>
      </c>
      <c r="E49" s="89">
        <v>-450770</v>
      </c>
    </row>
    <row r="50" spans="1:8" ht="15.75" thickBot="1" x14ac:dyDescent="0.3">
      <c r="B50" s="7" t="s">
        <v>100</v>
      </c>
      <c r="C50" s="6"/>
      <c r="D50" s="94">
        <v>0</v>
      </c>
      <c r="E50" s="89">
        <v>-2525274</v>
      </c>
    </row>
    <row r="51" spans="1:8" ht="26.25" thickBot="1" x14ac:dyDescent="0.3">
      <c r="B51" s="16" t="s">
        <v>101</v>
      </c>
      <c r="C51" s="17"/>
      <c r="D51" s="91">
        <f>SUM(D48:D50)</f>
        <v>-67000</v>
      </c>
      <c r="E51" s="107">
        <f>SUM(E48:E50)</f>
        <v>-2976044</v>
      </c>
    </row>
    <row r="52" spans="1:8" x14ac:dyDescent="0.25">
      <c r="B52" s="43" t="s">
        <v>102</v>
      </c>
      <c r="C52" s="6"/>
      <c r="D52" s="88">
        <f>D36+D43+D51</f>
        <v>-8425553</v>
      </c>
      <c r="E52" s="89">
        <f>E36+E43+E51</f>
        <v>-12189799</v>
      </c>
      <c r="G52" s="66">
        <f>D50+D49-D51+D48</f>
        <v>0</v>
      </c>
      <c r="H52" s="66">
        <f>E50+E49-E51+E48</f>
        <v>0</v>
      </c>
    </row>
    <row r="53" spans="1:8" x14ac:dyDescent="0.25">
      <c r="B53" s="41" t="s">
        <v>3</v>
      </c>
      <c r="C53" s="6"/>
      <c r="D53" s="94"/>
      <c r="E53" s="101"/>
      <c r="G53" s="66">
        <f>D36+D43+D51-D52</f>
        <v>0</v>
      </c>
      <c r="H53" s="66">
        <f>E36+E43+E51-E52</f>
        <v>0</v>
      </c>
    </row>
    <row r="54" spans="1:8" x14ac:dyDescent="0.25">
      <c r="B54" s="41" t="s">
        <v>120</v>
      </c>
      <c r="C54" s="6"/>
      <c r="D54" s="94">
        <v>0</v>
      </c>
      <c r="E54" s="89">
        <v>0</v>
      </c>
      <c r="G54" s="66"/>
      <c r="H54" s="66"/>
    </row>
    <row r="55" spans="1:8" x14ac:dyDescent="0.25">
      <c r="B55" s="41" t="s">
        <v>84</v>
      </c>
      <c r="C55" s="6"/>
      <c r="D55" s="94">
        <v>506708</v>
      </c>
      <c r="E55" s="89">
        <v>234829</v>
      </c>
      <c r="G55" s="119"/>
    </row>
    <row r="56" spans="1:8" ht="15.75" thickBot="1" x14ac:dyDescent="0.3">
      <c r="B56" s="48" t="s">
        <v>88</v>
      </c>
      <c r="C56" s="51"/>
      <c r="D56" s="96">
        <v>14360005</v>
      </c>
      <c r="E56" s="92">
        <v>20976147</v>
      </c>
      <c r="F56" s="140"/>
      <c r="G56" s="151"/>
      <c r="H56" s="119"/>
    </row>
    <row r="57" spans="1:8" ht="15.75" thickBot="1" x14ac:dyDescent="0.3">
      <c r="B57" s="52" t="s">
        <v>134</v>
      </c>
      <c r="C57" s="53">
        <v>11</v>
      </c>
      <c r="D57" s="98">
        <f>SUM(D52:D56)</f>
        <v>6441160</v>
      </c>
      <c r="E57" s="128">
        <f>SUM(E52:E56)</f>
        <v>9021177</v>
      </c>
      <c r="G57" s="152"/>
      <c r="H57" s="153"/>
    </row>
    <row r="58" spans="1:8" ht="15.75" thickTop="1" x14ac:dyDescent="0.25">
      <c r="D58" s="129"/>
      <c r="E58" s="66"/>
      <c r="G58" s="66">
        <f>SUM(D52:D56)-D57</f>
        <v>0</v>
      </c>
      <c r="H58" s="66">
        <f>SUM(E52:E56)-E57</f>
        <v>0</v>
      </c>
    </row>
    <row r="59" spans="1:8" x14ac:dyDescent="0.25">
      <c r="D59" s="130"/>
      <c r="E59" s="119"/>
    </row>
    <row r="60" spans="1:8" x14ac:dyDescent="0.25">
      <c r="A60" s="1"/>
      <c r="B60" s="2"/>
    </row>
    <row r="61" spans="1:8" ht="15.75" x14ac:dyDescent="0.25">
      <c r="A61" s="30"/>
      <c r="B61" s="163" t="s">
        <v>121</v>
      </c>
      <c r="C61" s="163"/>
      <c r="D61" s="145" t="s">
        <v>122</v>
      </c>
      <c r="E61" s="146" t="s">
        <v>122</v>
      </c>
    </row>
    <row r="62" spans="1:8" x14ac:dyDescent="0.25">
      <c r="B62" s="155" t="s">
        <v>123</v>
      </c>
      <c r="C62" s="155"/>
      <c r="D62" s="145" t="s">
        <v>122</v>
      </c>
      <c r="E62" s="147" t="s">
        <v>124</v>
      </c>
    </row>
    <row r="63" spans="1:8" x14ac:dyDescent="0.25">
      <c r="B63" s="148"/>
      <c r="C63" s="148"/>
      <c r="D63" s="145"/>
      <c r="E63" s="149"/>
    </row>
    <row r="64" spans="1:8" x14ac:dyDescent="0.25">
      <c r="B64" s="148"/>
      <c r="C64" s="148"/>
      <c r="D64" s="145"/>
      <c r="E64" s="149"/>
    </row>
    <row r="65" spans="2:5" x14ac:dyDescent="0.25">
      <c r="B65" s="163" t="s">
        <v>125</v>
      </c>
      <c r="C65" s="163"/>
      <c r="D65" s="145" t="s">
        <v>122</v>
      </c>
      <c r="E65" s="146" t="s">
        <v>122</v>
      </c>
    </row>
    <row r="66" spans="2:5" x14ac:dyDescent="0.25">
      <c r="B66" s="155" t="s">
        <v>126</v>
      </c>
      <c r="C66" s="155"/>
      <c r="D66" s="145" t="s">
        <v>122</v>
      </c>
      <c r="E66" s="147" t="s">
        <v>124</v>
      </c>
    </row>
  </sheetData>
  <mergeCells count="4">
    <mergeCell ref="B61:C61"/>
    <mergeCell ref="B62:C62"/>
    <mergeCell ref="B65:C65"/>
    <mergeCell ref="B66:C66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2025-08-08T07:27:20Z</dcterms:modified>
</cp:coreProperties>
</file>