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0\2-2020\"/>
    </mc:Choice>
  </mc:AlternateContent>
  <xr:revisionPtr revIDLastSave="0" documentId="13_ncr:1_{5465EED1-5351-4051-B491-2497BD3AE4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FP" sheetId="1" r:id="rId1"/>
    <sheet name="PL" sheetId="2" r:id="rId2"/>
    <sheet name="CF" sheetId="3" r:id="rId3"/>
    <sheet name="СК" sheetId="4" r:id="rId4"/>
  </sheets>
  <definedNames>
    <definedName name="_xlnm.Print_Area" localSheetId="2">CF!$A$1:$G$58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4" l="1"/>
  <c r="F55" i="1"/>
  <c r="A1" i="4" l="1"/>
  <c r="A1" i="3"/>
  <c r="F3" i="3" l="1"/>
  <c r="D3" i="3"/>
  <c r="F47" i="3" l="1"/>
  <c r="M9" i="4" l="1"/>
  <c r="M8" i="4"/>
  <c r="D40" i="3" l="1"/>
  <c r="F15" i="3"/>
  <c r="F24" i="3" s="1"/>
  <c r="F27" i="3" s="1"/>
  <c r="D15" i="3"/>
  <c r="D24" i="3" s="1"/>
  <c r="F24" i="1" l="1"/>
  <c r="F40" i="3" l="1"/>
  <c r="H52" i="1"/>
  <c r="F52" i="1"/>
  <c r="H44" i="1"/>
  <c r="F44" i="1"/>
  <c r="H36" i="1"/>
  <c r="F36" i="1"/>
  <c r="H24" i="1"/>
  <c r="H12" i="1"/>
  <c r="F12" i="1"/>
  <c r="F26" i="1" s="1"/>
  <c r="H26" i="1" l="1"/>
  <c r="H55" i="1" s="1"/>
  <c r="F37" i="1"/>
  <c r="F54" i="1" s="1"/>
  <c r="F58" i="1" s="1"/>
  <c r="D47" i="3" l="1"/>
  <c r="F21" i="2" l="1"/>
  <c r="M4" i="4" l="1"/>
  <c r="J12" i="4"/>
  <c r="F12" i="4"/>
  <c r="D12" i="4"/>
  <c r="B12" i="4"/>
  <c r="H12" i="4"/>
  <c r="M10" i="4"/>
  <c r="M7" i="4"/>
  <c r="M6" i="4"/>
  <c r="M5" i="4"/>
  <c r="L12" i="4" l="1"/>
  <c r="M12" i="4"/>
  <c r="H21" i="2" l="1"/>
  <c r="D27" i="3" l="1"/>
  <c r="D50" i="3" s="1"/>
  <c r="H8" i="2"/>
  <c r="H11" i="2" s="1"/>
  <c r="H16" i="2" s="1"/>
  <c r="H18" i="2" s="1"/>
  <c r="H22" i="2" s="1"/>
  <c r="F8" i="2"/>
  <c r="H37" i="1"/>
  <c r="H54" i="1" s="1"/>
  <c r="H58" i="1" s="1"/>
  <c r="D53" i="3" l="1"/>
  <c r="F11" i="2"/>
  <c r="F16" i="2" s="1"/>
  <c r="F18" i="2" s="1"/>
  <c r="F22" i="2" l="1"/>
  <c r="F50" i="3"/>
  <c r="F53" i="3" s="1"/>
</calcChain>
</file>

<file path=xl/sharedStrings.xml><?xml version="1.0" encoding="utf-8"?>
<sst xmlns="http://schemas.openxmlformats.org/spreadsheetml/2006/main" count="191" uniqueCount="140">
  <si>
    <t/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</si>
  <si>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</si>
  <si>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</si>
  <si>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</si>
  <si>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</si>
  <si>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>Убыток от списания товарно-материальных активов</t>
  </si>
  <si>
    <t>-</t>
  </si>
  <si>
    <t>RG BRANDS JSC &amp; SUBSIDIARIES</t>
  </si>
  <si>
    <t>(thousands of Tenge)</t>
  </si>
  <si>
    <t>Notes</t>
  </si>
  <si>
    <t>At 31 December 2019</t>
  </si>
  <si>
    <t>ASSETS</t>
  </si>
  <si>
    <t>NON-CURRENT ASSETS:</t>
  </si>
  <si>
    <t>Property, plant and equipment</t>
  </si>
  <si>
    <t>Investment property</t>
  </si>
  <si>
    <t>Advances paid</t>
  </si>
  <si>
    <t>Intangible assets</t>
  </si>
  <si>
    <t>Goodwill</t>
  </si>
  <si>
    <t>TOTAL NON-CURRENT ASSETS</t>
  </si>
  <si>
    <t>CURRENT ASSETS:</t>
  </si>
  <si>
    <t>Inventory</t>
  </si>
  <si>
    <t>Trade accounts receivable</t>
  </si>
  <si>
    <t>Other financial assets</t>
  </si>
  <si>
    <t>Right-of-use assets</t>
  </si>
  <si>
    <t>Other current assets</t>
  </si>
  <si>
    <t>Bank deposits</t>
  </si>
  <si>
    <t>Cash and cash equivalents</t>
  </si>
  <si>
    <t>Assets classified as held for sale</t>
  </si>
  <si>
    <t>TOTAL CURRENT ASSETS</t>
  </si>
  <si>
    <t>TOTAL ASSETS</t>
  </si>
  <si>
    <t>EQUITY AND LIABILITIES</t>
  </si>
  <si>
    <t>EQUITY:</t>
  </si>
  <si>
    <t>Share capital</t>
  </si>
  <si>
    <t>Preferred shares held within the Group</t>
  </si>
  <si>
    <t>Repurchased shares</t>
  </si>
  <si>
    <t>Provisions</t>
  </si>
  <si>
    <t>Retained earnings</t>
  </si>
  <si>
    <t xml:space="preserve">Equity attributable to shareholders of parent company </t>
  </si>
  <si>
    <t>TOTAL EQUITY</t>
  </si>
  <si>
    <t>NON-CURRENT LIABILITIES:</t>
  </si>
  <si>
    <t>Borrowings</t>
  </si>
  <si>
    <t>Bonds payable</t>
  </si>
  <si>
    <t>Deferred corporate income tax liability</t>
  </si>
  <si>
    <t>Accounts payable</t>
  </si>
  <si>
    <t>TOTAL NON-CURRENT LIABILITIES</t>
  </si>
  <si>
    <t>CURRENT LIABILITIES:</t>
  </si>
  <si>
    <t>Short-term loans and current portion of long-term borrowings</t>
  </si>
  <si>
    <t>Lease liability</t>
  </si>
  <si>
    <t>Taxes payable</t>
  </si>
  <si>
    <t>Other accounts payable and accrued liabilities</t>
  </si>
  <si>
    <t>TOTAL CURRENT LIABILITIES</t>
  </si>
  <si>
    <t>TOTAL LIABILITIES AND EQUITY</t>
  </si>
  <si>
    <t xml:space="preserve">Carrying amount per common share </t>
  </si>
  <si>
    <t>Carrying amount per preferred share</t>
  </si>
  <si>
    <t>For the Group Management:</t>
  </si>
  <si>
    <t>Timur Kaltayev</t>
  </si>
  <si>
    <t>Natalya Ivanova</t>
  </si>
  <si>
    <t>Chairman of the Management Board</t>
  </si>
  <si>
    <t>Chief Accountant</t>
  </si>
  <si>
    <t>REVENUE</t>
  </si>
  <si>
    <t>COST OF SALES</t>
  </si>
  <si>
    <t>GROSS PROFIT</t>
  </si>
  <si>
    <t>Selling expenses</t>
  </si>
  <si>
    <t>General and administrative expenses</t>
  </si>
  <si>
    <t>OPERATING INCOME</t>
  </si>
  <si>
    <t>Finance costs</t>
  </si>
  <si>
    <t>Exchange (loss)/gain</t>
  </si>
  <si>
    <t xml:space="preserve">Investment income, net </t>
  </si>
  <si>
    <t xml:space="preserve">Other (costs)/gains  </t>
  </si>
  <si>
    <t xml:space="preserve">PROFIT BEFORE INCOME TAX </t>
  </si>
  <si>
    <t>Corporate income tax (current)</t>
  </si>
  <si>
    <t>Revaluation of property, plant and equipment</t>
  </si>
  <si>
    <t>Exchange difference from  foreign entity translation</t>
  </si>
  <si>
    <t>Other comprehensive income</t>
  </si>
  <si>
    <t>TOTAL COMPREHENSIVE (LOSS)/INCOME</t>
  </si>
  <si>
    <t>PROFIT FOR THE YEAR</t>
  </si>
  <si>
    <t>EARNINGS PER COMMON SHARE</t>
  </si>
  <si>
    <t>OPERATING ACTIVITY:</t>
  </si>
  <si>
    <t>Profit from operating activity before income tax</t>
  </si>
  <si>
    <t xml:space="preserve">Adjustment for: </t>
  </si>
  <si>
    <t>Amortisation and depreciation</t>
  </si>
  <si>
    <t xml:space="preserve">Finance costs </t>
  </si>
  <si>
    <t xml:space="preserve">Exchange (profit)/loss  </t>
  </si>
  <si>
    <t xml:space="preserve">(Profit)/loss from disposal of property, plant and equipment  </t>
  </si>
  <si>
    <t>Non-operating loss</t>
  </si>
  <si>
    <t xml:space="preserve"> Reimbursement of selling expenses incurred without cash settlement</t>
  </si>
  <si>
    <t>Investment (gain)/loss, net</t>
  </si>
  <si>
    <t xml:space="preserve">Cash flow from operating activity before changes in working capital   </t>
  </si>
  <si>
    <t xml:space="preserve"> (Increase)/decrease of accounts receivable  </t>
  </si>
  <si>
    <t xml:space="preserve"> (Increase)/decrease of inventory</t>
  </si>
  <si>
    <t xml:space="preserve"> Decrease/(increase) of advances paid</t>
  </si>
  <si>
    <t xml:space="preserve"> Decrease/(increase) of other current assets  </t>
  </si>
  <si>
    <t>Treasury shares</t>
  </si>
  <si>
    <t xml:space="preserve">Preferred shares held within the Group </t>
  </si>
  <si>
    <t xml:space="preserve"> Property, plant &amp; equipment revaluation reserve</t>
  </si>
  <si>
    <t>Foreign currency translation reserve</t>
  </si>
  <si>
    <t xml:space="preserve"> Retained earnings</t>
  </si>
  <si>
    <t xml:space="preserve"> Total equity</t>
  </si>
  <si>
    <t>As at 31 December 2019</t>
  </si>
  <si>
    <t>Net profit</t>
  </si>
  <si>
    <t>Dividends declared</t>
  </si>
  <si>
    <t>Revaluation of buildings and facilities</t>
  </si>
  <si>
    <t>Repurchase of own shares</t>
  </si>
  <si>
    <t>Loss from repurchase of own shares</t>
  </si>
  <si>
    <t>Exchange difference resulting from foreign exchange translation</t>
  </si>
  <si>
    <t>Reclassification to retained earnings</t>
  </si>
  <si>
    <t xml:space="preserve"> CASH AND CASH EQUIVALENTS, end of the period</t>
  </si>
  <si>
    <t>Effect of changes in foreign currency exchange rates on cash and cash equivalents</t>
  </si>
  <si>
    <t xml:space="preserve"> CASH AND CASH EQUIVALENTS, beginning of the year</t>
  </si>
  <si>
    <t>NET INCREASE IN CASH AND CASH EQUIVALENTS</t>
  </si>
  <si>
    <t>Net cash from financing activities</t>
  </si>
  <si>
    <t xml:space="preserve"> Borrowings received</t>
  </si>
  <si>
    <t>Shares repurchase</t>
  </si>
  <si>
    <t xml:space="preserve"> Dividends paid</t>
  </si>
  <si>
    <t>Repayment of borrowings</t>
  </si>
  <si>
    <t>FINANCING ACTIVITY:</t>
  </si>
  <si>
    <t xml:space="preserve"> (Decrease)/increase of accounts payable </t>
  </si>
  <si>
    <t xml:space="preserve"> Increase/(decrease) of taxes payable  </t>
  </si>
  <si>
    <t>Increase/(decrease) of other accounts payable and accrued liabilities</t>
  </si>
  <si>
    <t xml:space="preserve"> Cash from operating activity</t>
  </si>
  <si>
    <t>Interest paid</t>
  </si>
  <si>
    <t>Income tax paid</t>
  </si>
  <si>
    <t>Net cash from operating activity</t>
  </si>
  <si>
    <t>INVESTING ACTIVITY:</t>
  </si>
  <si>
    <t>Purchase of other financial assets</t>
  </si>
  <si>
    <t>Proceeds from disposal of property, plant and equipment and intangible assets</t>
  </si>
  <si>
    <t>Proceeds on sale of other financial assets</t>
  </si>
  <si>
    <t>Money placed to deposit</t>
  </si>
  <si>
    <t>Deposit withdrawal</t>
  </si>
  <si>
    <t>Return on deposit</t>
  </si>
  <si>
    <t>Acquisition of property, plant and equipment and intangible assets</t>
  </si>
  <si>
    <t>Net cash used in investing activity</t>
  </si>
  <si>
    <t>Consolidated Statement of Financial Position
as at 30 June 2020</t>
  </si>
  <si>
    <t>At 30 June 2020</t>
  </si>
  <si>
    <t xml:space="preserve">Consolidated Statement of Profit and Loss and Other Comprehensive Income for the Period Ended 
30 June 2020         </t>
  </si>
  <si>
    <t>6 months 2020</t>
  </si>
  <si>
    <t>6 months 2019</t>
  </si>
  <si>
    <t xml:space="preserve">Consolidated Statement of Cash Flows
for the period ended 30 June 2020 (indirect method) </t>
  </si>
  <si>
    <t xml:space="preserve">Consolidated Statement of Changes in Equity for the period ended 30 June 2020      </t>
  </si>
  <si>
    <t>As at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</si>
</sst>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5" fillId="0" borderId="0" xfId="1" applyFont="1" applyFill="1"/>
    <xf numFmtId="3" fontId="5" fillId="0" borderId="0" xfId="1" applyNumberFormat="1" applyFont="1" applyFill="1"/>
    <xf numFmtId="9" fontId="5" fillId="0" borderId="0" xfId="74" applyFont="1" applyFill="1"/>
    <xf numFmtId="0" fontId="5" fillId="0" borderId="0" xfId="1" applyFont="1" applyFill="1" applyBorder="1" applyAlignment="1"/>
    <xf numFmtId="3" fontId="56" fillId="0" borderId="0" xfId="1" applyNumberFormat="1" applyFont="1" applyFill="1"/>
    <xf numFmtId="3" fontId="57" fillId="0" borderId="0" xfId="1" applyNumberFormat="1" applyFont="1" applyFill="1"/>
    <xf numFmtId="0" fontId="5" fillId="0" borderId="0" xfId="1" applyFont="1" applyFill="1" applyAlignment="1">
      <alignment wrapText="1"/>
    </xf>
    <xf numFmtId="0" fontId="5" fillId="0" borderId="0" xfId="1" applyFont="1" applyFill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 applyBorder="1"/>
    <xf numFmtId="0" fontId="5" fillId="0" borderId="0" xfId="217" applyFont="1" applyAlignment="1">
      <alignment horizontal="center"/>
    </xf>
    <xf numFmtId="169" fontId="9" fillId="0" borderId="0" xfId="217" applyNumberFormat="1" applyFont="1" applyAlignment="1"/>
    <xf numFmtId="169" fontId="5" fillId="0" borderId="0" xfId="217" applyNumberFormat="1" applyFont="1" applyAlignment="1"/>
    <xf numFmtId="169" fontId="13" fillId="0" borderId="0" xfId="217" applyNumberFormat="1" applyFont="1" applyBorder="1" applyAlignment="1">
      <alignment horizontal="right"/>
    </xf>
    <xf numFmtId="169" fontId="5" fillId="0" borderId="0" xfId="217" applyNumberFormat="1" applyFont="1" applyAlignment="1">
      <alignment horizontal="right"/>
    </xf>
    <xf numFmtId="169" fontId="5" fillId="0" borderId="0" xfId="217" applyNumberFormat="1" applyFont="1" applyFill="1" applyAlignment="1"/>
    <xf numFmtId="0" fontId="7" fillId="0" borderId="0" xfId="217" applyNumberFormat="1" applyFont="1" applyAlignment="1">
      <alignment horizontal="center" vertical="center" wrapText="1"/>
    </xf>
    <xf numFmtId="169" fontId="7" fillId="0" borderId="0" xfId="217" applyNumberFormat="1" applyFont="1" applyFill="1" applyAlignment="1"/>
    <xf numFmtId="169" fontId="16" fillId="0" borderId="0" xfId="217" applyNumberFormat="1" applyFont="1" applyBorder="1" applyAlignment="1">
      <alignment horizontal="right"/>
    </xf>
    <xf numFmtId="169" fontId="13" fillId="0" borderId="0" xfId="217" applyNumberFormat="1" applyFont="1" applyFill="1" applyBorder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 applyAlignment="1"/>
    <xf numFmtId="169" fontId="61" fillId="0" borderId="0" xfId="217" applyNumberFormat="1" applyFont="1" applyFill="1" applyAlignment="1">
      <alignment horizontal="right"/>
    </xf>
    <xf numFmtId="0" fontId="61" fillId="0" borderId="0" xfId="217" applyFont="1" applyAlignment="1">
      <alignment horizontal="center"/>
    </xf>
    <xf numFmtId="169" fontId="61" fillId="0" borderId="0" xfId="217" applyNumberFormat="1" applyFont="1" applyFill="1" applyAlignment="1"/>
    <xf numFmtId="0" fontId="62" fillId="0" borderId="0" xfId="217" applyFont="1" applyAlignment="1">
      <alignment horizontal="center"/>
    </xf>
    <xf numFmtId="167" fontId="61" fillId="0" borderId="0" xfId="217" applyNumberFormat="1" applyFont="1" applyFill="1" applyBorder="1" applyAlignment="1">
      <alignment horizontal="right"/>
    </xf>
    <xf numFmtId="169" fontId="62" fillId="0" borderId="0" xfId="217" applyNumberFormat="1" applyFont="1" applyFill="1" applyAlignment="1">
      <alignment horizontal="right"/>
    </xf>
    <xf numFmtId="169" fontId="62" fillId="0" borderId="0" xfId="217" applyNumberFormat="1" applyFont="1" applyFill="1" applyAlignment="1"/>
    <xf numFmtId="0" fontId="61" fillId="0" borderId="0" xfId="217" applyFont="1" applyFill="1" applyAlignment="1">
      <alignment horizontal="center"/>
    </xf>
    <xf numFmtId="169" fontId="61" fillId="0" borderId="0" xfId="217" applyNumberFormat="1" applyFont="1" applyFill="1" applyBorder="1" applyAlignme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Fill="1" applyBorder="1" applyAlignment="1"/>
    <xf numFmtId="0" fontId="5" fillId="0" borderId="18" xfId="217" applyFont="1" applyBorder="1" applyAlignment="1">
      <alignment wrapText="1"/>
    </xf>
    <xf numFmtId="0" fontId="5" fillId="0" borderId="0" xfId="217" applyFont="1" applyBorder="1" applyAlignment="1"/>
    <xf numFmtId="0" fontId="9" fillId="0" borderId="0" xfId="217" applyFont="1" applyBorder="1" applyAlignment="1">
      <alignment wrapText="1"/>
    </xf>
    <xf numFmtId="167" fontId="62" fillId="0" borderId="0" xfId="217" applyNumberFormat="1" applyFont="1" applyFill="1" applyBorder="1" applyAlignment="1">
      <alignment horizontal="right"/>
    </xf>
    <xf numFmtId="169" fontId="61" fillId="0" borderId="0" xfId="217" applyNumberFormat="1" applyFont="1" applyBorder="1" applyAlignment="1"/>
    <xf numFmtId="167" fontId="61" fillId="0" borderId="19" xfId="217" applyNumberFormat="1" applyFont="1" applyFill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 applyAlignment="1">
      <alignment wrapText="1"/>
    </xf>
    <xf numFmtId="167" fontId="8" fillId="0" borderId="0" xfId="262" applyNumberFormat="1" applyFont="1" applyFill="1" applyBorder="1"/>
    <xf numFmtId="167" fontId="14" fillId="0" borderId="0" xfId="262" applyNumberFormat="1" applyFont="1" applyBorder="1" applyAlignment="1">
      <alignment wrapText="1"/>
    </xf>
    <xf numFmtId="3" fontId="7" fillId="0" borderId="0" xfId="262" applyNumberFormat="1" applyFont="1" applyFill="1" applyBorder="1" applyAlignment="1">
      <alignment horizontal="center" vertical="center"/>
    </xf>
    <xf numFmtId="167" fontId="55" fillId="0" borderId="0" xfId="262" applyNumberFormat="1" applyFont="1" applyBorder="1"/>
    <xf numFmtId="167" fontId="14" fillId="0" borderId="0" xfId="262" applyNumberFormat="1" applyFont="1" applyBorder="1" applyAlignment="1">
      <alignment horizontal="left" wrapText="1"/>
    </xf>
    <xf numFmtId="0" fontId="5" fillId="0" borderId="18" xfId="262" applyFont="1" applyBorder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 applyBorder="1"/>
    <xf numFmtId="167" fontId="54" fillId="0" borderId="0" xfId="262" applyNumberFormat="1" applyFont="1" applyFill="1" applyBorder="1"/>
    <xf numFmtId="169" fontId="64" fillId="0" borderId="0" xfId="262" applyNumberFormat="1" applyFont="1" applyFill="1" applyBorder="1" applyAlignment="1">
      <alignment horizontal="center" wrapText="1"/>
    </xf>
    <xf numFmtId="167" fontId="60" fillId="0" borderId="0" xfId="262" applyNumberFormat="1" applyFont="1" applyFill="1" applyBorder="1" applyAlignment="1">
      <alignment wrapText="1"/>
    </xf>
    <xf numFmtId="167" fontId="60" fillId="0" borderId="20" xfId="262" applyNumberFormat="1" applyFont="1" applyFill="1" applyBorder="1" applyAlignment="1">
      <alignment wrapText="1"/>
    </xf>
    <xf numFmtId="167" fontId="60" fillId="0" borderId="19" xfId="262" applyNumberFormat="1" applyFont="1" applyFill="1" applyBorder="1" applyAlignment="1">
      <alignment wrapText="1"/>
    </xf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8" fillId="0" borderId="0" xfId="302" applyFont="1" applyBorder="1" applyAlignment="1">
      <alignment wrapText="1"/>
    </xf>
    <xf numFmtId="0" fontId="62" fillId="0" borderId="0" xfId="217" applyFont="1" applyBorder="1" applyAlignment="1">
      <alignment horizontal="center" wrapText="1"/>
    </xf>
    <xf numFmtId="167" fontId="14" fillId="0" borderId="0" xfId="262" applyNumberFormat="1" applyFont="1" applyBorder="1" applyAlignment="1">
      <alignment horizontal="left" wrapText="1"/>
    </xf>
    <xf numFmtId="167" fontId="0" fillId="0" borderId="0" xfId="0" applyNumberFormat="1"/>
    <xf numFmtId="0" fontId="64" fillId="0" borderId="0" xfId="40" applyFont="1" applyFill="1" applyAlignment="1">
      <alignment horizontal="center" vertical="center"/>
    </xf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Fill="1" applyBorder="1" applyAlignment="1">
      <alignment horizontal="left" wrapText="1"/>
    </xf>
    <xf numFmtId="167" fontId="14" fillId="0" borderId="0" xfId="262" applyNumberFormat="1" applyFont="1" applyBorder="1" applyAlignment="1">
      <alignment horizontal="left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167" fontId="1" fillId="0" borderId="0" xfId="0" applyNumberFormat="1" applyFont="1" applyAlignment="1">
      <alignment wrapText="1"/>
    </xf>
    <xf numFmtId="167" fontId="69" fillId="0" borderId="0" xfId="0" applyNumberFormat="1" applyFont="1" applyAlignment="1">
      <alignment horizontal="center" wrapText="1"/>
    </xf>
    <xf numFmtId="167" fontId="69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Fill="1" applyBorder="1" applyAlignment="1">
      <alignment horizontal="left" wrapText="1"/>
    </xf>
    <xf numFmtId="167" fontId="60" fillId="0" borderId="0" xfId="262" applyNumberFormat="1" applyFont="1" applyBorder="1" applyAlignment="1">
      <alignment horizontal="left" wrapText="1"/>
    </xf>
    <xf numFmtId="167" fontId="60" fillId="0" borderId="0" xfId="262" applyNumberFormat="1" applyFont="1" applyBorder="1" applyAlignment="1">
      <alignment horizontal="center" wrapText="1"/>
    </xf>
    <xf numFmtId="167" fontId="14" fillId="0" borderId="0" xfId="262" applyNumberFormat="1" applyFont="1" applyFill="1" applyBorder="1" applyAlignment="1">
      <alignment wrapText="1"/>
    </xf>
    <xf numFmtId="167" fontId="60" fillId="0" borderId="3" xfId="262" applyNumberFormat="1" applyFont="1" applyFill="1" applyBorder="1" applyAlignment="1">
      <alignment wrapText="1"/>
    </xf>
    <xf numFmtId="167" fontId="60" fillId="0" borderId="0" xfId="262" applyNumberFormat="1" applyFont="1" applyBorder="1" applyAlignment="1">
      <alignment wrapText="1"/>
    </xf>
    <xf numFmtId="0" fontId="60" fillId="0" borderId="0" xfId="262" applyFont="1" applyFill="1" applyBorder="1" applyAlignment="1">
      <alignment wrapText="1"/>
    </xf>
    <xf numFmtId="0" fontId="60" fillId="0" borderId="0" xfId="262" applyFont="1" applyFill="1" applyBorder="1" applyAlignment="1"/>
    <xf numFmtId="0" fontId="2" fillId="0" borderId="0" xfId="262" applyAlignment="1"/>
    <xf numFmtId="169" fontId="7" fillId="0" borderId="0" xfId="262" applyNumberFormat="1" applyFont="1" applyFill="1" applyBorder="1" applyAlignment="1"/>
    <xf numFmtId="167" fontId="60" fillId="0" borderId="0" xfId="262" applyNumberFormat="1" applyFont="1" applyFill="1" applyBorder="1" applyAlignment="1">
      <alignment vertical="top" wrapText="1"/>
    </xf>
    <xf numFmtId="167" fontId="64" fillId="0" borderId="0" xfId="262" applyNumberFormat="1" applyFont="1" applyFill="1" applyBorder="1" applyAlignment="1">
      <alignment vertical="top" wrapText="1"/>
    </xf>
    <xf numFmtId="167" fontId="15" fillId="0" borderId="0" xfId="262" applyNumberFormat="1" applyFont="1" applyBorder="1" applyAlignment="1">
      <alignment vertical="top" wrapText="1"/>
    </xf>
    <xf numFmtId="173" fontId="14" fillId="0" borderId="0" xfId="40" applyNumberFormat="1" applyFont="1" applyFill="1" applyBorder="1" applyAlignment="1">
      <alignment horizontal="center" vertical="center"/>
    </xf>
    <xf numFmtId="167" fontId="71" fillId="0" borderId="0" xfId="0" applyNumberFormat="1" applyFont="1" applyAlignment="1">
      <alignment horizontal="right"/>
    </xf>
    <xf numFmtId="167" fontId="60" fillId="0" borderId="3" xfId="262" applyNumberFormat="1" applyFont="1" applyFill="1" applyBorder="1" applyAlignment="1">
      <alignment wrapText="1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7" fontId="60" fillId="0" borderId="3" xfId="262" applyNumberFormat="1" applyFont="1" applyFill="1" applyBorder="1" applyAlignment="1">
      <alignment wrapText="1"/>
    </xf>
    <xf numFmtId="167" fontId="15" fillId="0" borderId="19" xfId="262" applyNumberFormat="1" applyFont="1" applyFill="1" applyBorder="1" applyAlignment="1">
      <alignment horizontal="center" vertical="center" wrapText="1"/>
    </xf>
    <xf numFmtId="167" fontId="60" fillId="0" borderId="0" xfId="262" applyNumberFormat="1" applyFont="1" applyFill="1" applyBorder="1" applyAlignment="1">
      <alignment horizont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4" fillId="0" borderId="0" xfId="1" applyFont="1" applyFill="1" applyAlignment="1">
      <alignment horizontal="center" wrapText="1"/>
    </xf>
    <xf numFmtId="0" fontId="7" fillId="0" borderId="0" xfId="1" applyFont="1" applyAlignment="1">
      <alignment horizontal="left" wrapText="1"/>
    </xf>
    <xf numFmtId="167" fontId="60" fillId="0" borderId="0" xfId="262" applyNumberFormat="1" applyFont="1" applyBorder="1" applyAlignment="1">
      <alignment horizontal="left" wrapText="1"/>
    </xf>
    <xf numFmtId="167" fontId="60" fillId="0" borderId="0" xfId="262" applyNumberFormat="1" applyFont="1" applyBorder="1" applyAlignment="1">
      <alignment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Border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 applyBorder="1"/>
    <xf numFmtId="174" fontId="5" fillId="0" borderId="0" xfId="1" applyNumberFormat="1" applyFont="1" applyFill="1" applyBorder="1"/>
    <xf numFmtId="174" fontId="60" fillId="0" borderId="0" xfId="1" applyNumberFormat="1" applyFont="1" applyFill="1" applyBorder="1"/>
    <xf numFmtId="174" fontId="60" fillId="0" borderId="0" xfId="1164" applyNumberFormat="1" applyFont="1" applyFill="1"/>
    <xf numFmtId="174" fontId="60" fillId="0" borderId="0" xfId="1" applyNumberFormat="1" applyFont="1" applyBorder="1"/>
    <xf numFmtId="174" fontId="5" fillId="0" borderId="0" xfId="1" applyNumberFormat="1" applyFont="1" applyFill="1"/>
    <xf numFmtId="174" fontId="60" fillId="0" borderId="0" xfId="1" applyNumberFormat="1" applyFont="1" applyFill="1"/>
    <xf numFmtId="174" fontId="63" fillId="0" borderId="0" xfId="1" applyNumberFormat="1" applyFont="1" applyFill="1" applyBorder="1"/>
    <xf numFmtId="174" fontId="12" fillId="0" borderId="0" xfId="1" applyNumberFormat="1" applyFont="1" applyFill="1" applyBorder="1"/>
    <xf numFmtId="174" fontId="9" fillId="0" borderId="0" xfId="1164" applyNumberFormat="1" applyFont="1" applyFill="1" applyAlignment="1"/>
    <xf numFmtId="174" fontId="9" fillId="0" borderId="0" xfId="1" applyNumberFormat="1" applyFont="1" applyAlignme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0" fontId="60" fillId="0" borderId="0" xfId="1" applyFont="1" applyFill="1" applyAlignment="1">
      <alignment horizontal="center" wrapText="1"/>
    </xf>
    <xf numFmtId="0" fontId="60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73" fontId="5" fillId="0" borderId="18" xfId="40" applyNumberFormat="1" applyFont="1" applyBorder="1" applyAlignment="1">
      <alignment horizontal="center" vertical="center"/>
    </xf>
    <xf numFmtId="169" fontId="62" fillId="0" borderId="16" xfId="217" applyNumberFormat="1" applyFont="1" applyFill="1" applyBorder="1" applyAlignment="1">
      <alignment horizontal="right"/>
    </xf>
    <xf numFmtId="174" fontId="5" fillId="0" borderId="0" xfId="1164" applyNumberFormat="1" applyFont="1" applyFill="1" applyBorder="1" applyAlignment="1">
      <alignment wrapText="1"/>
    </xf>
    <xf numFmtId="0" fontId="7" fillId="0" borderId="0" xfId="1" applyFont="1" applyAlignment="1">
      <alignment horizontal="center" vertical="center" wrapText="1"/>
    </xf>
    <xf numFmtId="164" fontId="9" fillId="0" borderId="0" xfId="1164" applyFont="1"/>
    <xf numFmtId="0" fontId="0" fillId="0" borderId="0" xfId="0" applyFill="1"/>
    <xf numFmtId="0" fontId="9" fillId="0" borderId="0" xfId="1" applyFont="1" applyFill="1" applyAlignment="1">
      <alignment wrapText="1"/>
    </xf>
    <xf numFmtId="0" fontId="5" fillId="0" borderId="0" xfId="1" applyFont="1" applyFill="1" applyBorder="1" applyAlignment="1">
      <alignment horizontal="center"/>
    </xf>
    <xf numFmtId="0" fontId="59" fillId="0" borderId="0" xfId="1" applyFont="1" applyFill="1" applyAlignment="1">
      <alignment horizontal="left" vertical="center" wrapText="1"/>
    </xf>
    <xf numFmtId="0" fontId="59" fillId="0" borderId="0" xfId="1" applyFont="1" applyFill="1" applyAlignment="1">
      <alignment horizontal="center" vertical="center" wrapText="1"/>
    </xf>
    <xf numFmtId="174" fontId="2" fillId="0" borderId="0" xfId="1164" applyNumberFormat="1" applyFont="1" applyFill="1"/>
    <xf numFmtId="0" fontId="2" fillId="0" borderId="0" xfId="1" applyFill="1"/>
    <xf numFmtId="0" fontId="2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174" fontId="0" fillId="0" borderId="0" xfId="1164" applyNumberFormat="1" applyFont="1" applyFill="1"/>
    <xf numFmtId="0" fontId="9" fillId="0" borderId="0" xfId="217" applyFont="1"/>
    <xf numFmtId="169" fontId="9" fillId="0" borderId="0" xfId="217" applyNumberFormat="1" applyFont="1"/>
    <xf numFmtId="0" fontId="5" fillId="0" borderId="18" xfId="217" applyFont="1" applyBorder="1"/>
    <xf numFmtId="0" fontId="5" fillId="0" borderId="0" xfId="217" applyFont="1"/>
    <xf numFmtId="167" fontId="54" fillId="0" borderId="0" xfId="262" applyNumberFormat="1" applyFont="1"/>
    <xf numFmtId="167" fontId="60" fillId="0" borderId="0" xfId="262" applyNumberFormat="1" applyFont="1" applyAlignment="1">
      <alignment horizontal="left" wrapText="1"/>
    </xf>
    <xf numFmtId="0" fontId="16" fillId="0" borderId="18" xfId="302" applyFont="1" applyBorder="1" applyAlignment="1">
      <alignment horizontal="center"/>
    </xf>
    <xf numFmtId="167" fontId="15" fillId="0" borderId="19" xfId="262" applyNumberFormat="1" applyFont="1" applyBorder="1" applyAlignment="1">
      <alignment horizontal="left" vertical="center" wrapText="1"/>
    </xf>
    <xf numFmtId="0" fontId="65" fillId="0" borderId="0" xfId="0" applyFont="1" applyAlignment="1">
      <alignment vertical="center" wrapText="1"/>
    </xf>
    <xf numFmtId="169" fontId="9" fillId="0" borderId="0" xfId="262" applyNumberFormat="1" applyFont="1"/>
    <xf numFmtId="169" fontId="11" fillId="0" borderId="0" xfId="262" applyNumberFormat="1" applyFont="1"/>
    <xf numFmtId="0" fontId="9" fillId="0" borderId="0" xfId="262" applyFont="1"/>
    <xf numFmtId="0" fontId="7" fillId="0" borderId="0" xfId="262" applyFont="1" applyAlignment="1">
      <alignment wrapText="1"/>
    </xf>
    <xf numFmtId="0" fontId="5" fillId="0" borderId="0" xfId="262" applyFont="1"/>
    <xf numFmtId="0" fontId="5" fillId="0" borderId="0" xfId="262" applyFont="1" applyAlignment="1">
      <alignment horizontal="left" wrapText="1"/>
    </xf>
    <xf numFmtId="167" fontId="8" fillId="0" borderId="0" xfId="209" applyNumberFormat="1" applyFont="1"/>
    <xf numFmtId="0" fontId="9" fillId="0" borderId="0" xfId="217" applyFont="1" applyAlignment="1">
      <alignment wrapText="1"/>
    </xf>
    <xf numFmtId="167" fontId="60" fillId="0" borderId="0" xfId="262" applyNumberFormat="1" applyFont="1" applyBorder="1" applyAlignment="1">
      <alignment horizontal="left" vertical="top" wrapText="1"/>
    </xf>
    <xf numFmtId="167" fontId="60" fillId="0" borderId="0" xfId="262" applyNumberFormat="1" applyFont="1" applyAlignment="1">
      <alignment wrapText="1"/>
    </xf>
    <xf numFmtId="0" fontId="60" fillId="0" borderId="0" xfId="1" applyFont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4" fillId="0" borderId="0" xfId="1" applyFont="1" applyFill="1" applyAlignment="1">
      <alignment horizontal="center" wrapText="1"/>
    </xf>
    <xf numFmtId="0" fontId="60" fillId="0" borderId="0" xfId="1" applyFont="1" applyFill="1" applyAlignment="1">
      <alignment horizontal="left" wrapText="1"/>
    </xf>
    <xf numFmtId="0" fontId="66" fillId="0" borderId="0" xfId="0" applyFont="1" applyAlignment="1">
      <alignment horizontal="left" wrapText="1"/>
    </xf>
    <xf numFmtId="0" fontId="67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4" fillId="0" borderId="0" xfId="1" applyFont="1" applyAlignment="1">
      <alignment horizontal="left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10" fillId="0" borderId="18" xfId="217" applyFont="1" applyBorder="1" applyAlignment="1">
      <alignment horizontal="left" wrapText="1"/>
    </xf>
    <xf numFmtId="0" fontId="5" fillId="0" borderId="0" xfId="217" applyFont="1" applyBorder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167" fontId="14" fillId="0" borderId="0" xfId="262" applyNumberFormat="1" applyFont="1" applyBorder="1" applyAlignment="1">
      <alignment horizontal="left" wrapText="1"/>
    </xf>
    <xf numFmtId="167" fontId="64" fillId="0" borderId="0" xfId="262" applyNumberFormat="1" applyFont="1" applyAlignment="1">
      <alignment horizontal="left" wrapText="1"/>
    </xf>
    <xf numFmtId="167" fontId="6" fillId="0" borderId="0" xfId="262" applyNumberFormat="1" applyFont="1" applyBorder="1" applyAlignment="1">
      <alignment horizontal="right"/>
    </xf>
    <xf numFmtId="167" fontId="10" fillId="0" borderId="0" xfId="262" applyNumberFormat="1" applyFont="1" applyBorder="1" applyAlignment="1">
      <alignment horizontal="left" wrapText="1"/>
    </xf>
    <xf numFmtId="167" fontId="15" fillId="0" borderId="0" xfId="262" applyNumberFormat="1" applyFont="1" applyBorder="1" applyAlignment="1">
      <alignment horizontal="left" wrapText="1"/>
    </xf>
    <xf numFmtId="167" fontId="60" fillId="0" borderId="0" xfId="262" applyNumberFormat="1" applyFont="1" applyAlignment="1">
      <alignment horizontal="left" wrapText="1"/>
    </xf>
    <xf numFmtId="167" fontId="14" fillId="0" borderId="0" xfId="262" applyNumberFormat="1" applyFont="1" applyFill="1" applyBorder="1" applyAlignment="1">
      <alignment wrapText="1"/>
    </xf>
    <xf numFmtId="167" fontId="60" fillId="0" borderId="21" xfId="262" applyNumberFormat="1" applyFont="1" applyFill="1" applyBorder="1" applyAlignment="1">
      <alignment wrapText="1"/>
    </xf>
    <xf numFmtId="167" fontId="60" fillId="0" borderId="3" xfId="262" applyNumberFormat="1" applyFont="1" applyFill="1" applyBorder="1" applyAlignment="1">
      <alignment wrapText="1"/>
    </xf>
    <xf numFmtId="167" fontId="64" fillId="0" borderId="0" xfId="262" applyNumberFormat="1" applyFont="1" applyBorder="1" applyAlignment="1">
      <alignment horizontal="left" vertical="top" wrapText="1"/>
    </xf>
    <xf numFmtId="0" fontId="54" fillId="0" borderId="3" xfId="262" applyFont="1" applyFill="1" applyBorder="1" applyAlignment="1"/>
    <xf numFmtId="0" fontId="2" fillId="0" borderId="0" xfId="262" applyFill="1" applyBorder="1" applyAlignment="1"/>
    <xf numFmtId="167" fontId="60" fillId="0" borderId="0" xfId="262" applyNumberFormat="1" applyFont="1" applyAlignment="1">
      <alignment wrapText="1"/>
    </xf>
    <xf numFmtId="0" fontId="10" fillId="0" borderId="0" xfId="262" applyFont="1" applyAlignment="1">
      <alignment horizontal="left" wrapText="1"/>
    </xf>
    <xf numFmtId="167" fontId="60" fillId="0" borderId="0" xfId="262" applyNumberFormat="1" applyFont="1" applyFill="1" applyBorder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0" fontId="10" fillId="0" borderId="0" xfId="302" applyFont="1" applyAlignment="1">
      <alignment horizontal="left" wrapText="1"/>
    </xf>
    <xf numFmtId="0" fontId="18" fillId="0" borderId="0" xfId="302" applyFont="1" applyBorder="1" applyAlignment="1">
      <alignment horizontal="left" wrapText="1"/>
    </xf>
    <xf numFmtId="0" fontId="7" fillId="0" borderId="17" xfId="262" applyFont="1" applyBorder="1" applyAlignment="1">
      <alignment horizontal="center" wrapText="1"/>
    </xf>
    <xf numFmtId="0" fontId="7" fillId="0" borderId="17" xfId="1" applyFont="1" applyBorder="1" applyAlignment="1"/>
    <xf numFmtId="0" fontId="7" fillId="0" borderId="0" xfId="1" applyFont="1" applyAlignment="1"/>
    <xf numFmtId="0" fontId="5" fillId="0" borderId="0" xfId="1" applyFont="1" applyBorder="1" applyAlignment="1">
      <alignment wrapText="1"/>
    </xf>
    <xf numFmtId="0" fontId="5" fillId="0" borderId="0" xfId="1" applyFont="1" applyBorder="1"/>
    <xf numFmtId="0" fontId="7" fillId="0" borderId="0" xfId="1" applyFont="1" applyBorder="1" applyAlignment="1">
      <alignment horizontal="left" wrapText="1"/>
    </xf>
    <xf numFmtId="174" fontId="0" fillId="0" borderId="0" xfId="1164" applyNumberFormat="1" applyFont="1" applyBorder="1"/>
    <xf numFmtId="167" fontId="5" fillId="0" borderId="0" xfId="217" applyNumberFormat="1" applyFont="1" applyAlignment="1">
      <alignment horizontal="right"/>
    </xf>
    <xf numFmtId="169" fontId="5" fillId="0" borderId="0" xfId="217" applyNumberFormat="1" applyFont="1"/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0" fontId="7" fillId="0" borderId="0" xfId="217" applyFont="1" applyAlignment="1">
      <alignment wrapText="1"/>
    </xf>
    <xf numFmtId="167" fontId="5" fillId="0" borderId="0" xfId="262" applyNumberFormat="1" applyFont="1" applyAlignment="1">
      <alignment wrapText="1"/>
    </xf>
    <xf numFmtId="167" fontId="14" fillId="0" borderId="0" xfId="262" applyNumberFormat="1" applyFont="1" applyAlignment="1">
      <alignment wrapText="1"/>
    </xf>
    <xf numFmtId="167" fontId="65" fillId="0" borderId="0" xfId="262" applyNumberFormat="1" applyFont="1"/>
    <xf numFmtId="167" fontId="60" fillId="0" borderId="3" xfId="262" applyNumberFormat="1" applyFont="1" applyBorder="1" applyAlignment="1">
      <alignment wrapText="1"/>
    </xf>
    <xf numFmtId="167" fontId="65" fillId="0" borderId="3" xfId="262" applyNumberFormat="1" applyFont="1" applyBorder="1"/>
    <xf numFmtId="0" fontId="5" fillId="0" borderId="0" xfId="262" applyFont="1" applyAlignment="1"/>
    <xf numFmtId="0" fontId="5" fillId="0" borderId="0" xfId="262" applyFont="1" applyBorder="1" applyAlignment="1">
      <alignment wrapText="1"/>
    </xf>
    <xf numFmtId="0" fontId="60" fillId="0" borderId="0" xfId="262" applyFont="1" applyBorder="1"/>
    <xf numFmtId="0" fontId="0" fillId="0" borderId="0" xfId="0" applyBorder="1"/>
    <xf numFmtId="0" fontId="7" fillId="0" borderId="0" xfId="262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zoomScaleNormal="100" workbookViewId="0">
      <selection activeCell="B4" sqref="B4:D4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40" customWidth="1"/>
    <col min="6" max="6" width="14" style="131" customWidth="1"/>
    <col min="7" max="7" width="3.140625" style="132" customWidth="1"/>
    <col min="8" max="8" width="16.85546875" style="131" customWidth="1"/>
    <col min="12" max="12" width="12.140625" customWidth="1"/>
  </cols>
  <sheetData>
    <row r="1" spans="1:14" x14ac:dyDescent="0.25">
      <c r="A1" s="185" t="s">
        <v>7</v>
      </c>
      <c r="B1" s="185"/>
      <c r="C1" s="185"/>
      <c r="D1" s="185"/>
      <c r="E1" s="133"/>
      <c r="F1" s="184"/>
      <c r="G1" s="184"/>
      <c r="H1" s="184"/>
      <c r="I1" s="1"/>
    </row>
    <row r="2" spans="1:14" ht="33" customHeight="1" x14ac:dyDescent="0.25">
      <c r="A2" s="186" t="s">
        <v>132</v>
      </c>
      <c r="B2" s="186"/>
      <c r="C2" s="186"/>
      <c r="D2" s="186"/>
      <c r="E2" s="134"/>
      <c r="F2" s="187" t="s">
        <v>8</v>
      </c>
      <c r="G2" s="187"/>
      <c r="H2" s="187"/>
      <c r="I2" s="1"/>
    </row>
    <row r="3" spans="1:14" x14ac:dyDescent="0.25">
      <c r="A3" s="1"/>
      <c r="B3" s="2"/>
      <c r="C3" s="2"/>
      <c r="D3" s="2"/>
      <c r="E3" s="133"/>
      <c r="F3" s="115"/>
      <c r="G3" s="116"/>
      <c r="H3" s="115"/>
      <c r="I3" s="1"/>
    </row>
    <row r="4" spans="1:14" ht="25.5" x14ac:dyDescent="0.25">
      <c r="A4" s="4"/>
      <c r="B4" s="188"/>
      <c r="C4" s="188"/>
      <c r="D4" s="188"/>
      <c r="E4" s="135" t="s">
        <v>9</v>
      </c>
      <c r="F4" s="117" t="s">
        <v>133</v>
      </c>
      <c r="G4" s="118"/>
      <c r="H4" s="144" t="s">
        <v>10</v>
      </c>
      <c r="I4" s="4"/>
    </row>
    <row r="5" spans="1:14" x14ac:dyDescent="0.25">
      <c r="A5" s="3"/>
      <c r="B5" s="183" t="s">
        <v>11</v>
      </c>
      <c r="C5" s="183"/>
      <c r="D5" s="183"/>
      <c r="E5" s="136"/>
      <c r="F5" s="119"/>
      <c r="G5" s="120"/>
      <c r="H5" s="119"/>
      <c r="I5" s="3"/>
    </row>
    <row r="6" spans="1:14" ht="15" customHeight="1" x14ac:dyDescent="0.25">
      <c r="A6" s="3"/>
      <c r="B6" s="176" t="s">
        <v>12</v>
      </c>
      <c r="C6" s="176"/>
      <c r="D6" s="176"/>
      <c r="E6" s="110"/>
      <c r="F6" s="119"/>
      <c r="G6" s="120"/>
      <c r="H6" s="119"/>
      <c r="I6" s="3"/>
    </row>
    <row r="7" spans="1:14" ht="15" customHeight="1" x14ac:dyDescent="0.25">
      <c r="A7" s="3"/>
      <c r="B7" s="176" t="s">
        <v>13</v>
      </c>
      <c r="C7" s="176"/>
      <c r="D7" s="176"/>
      <c r="E7" s="110">
        <v>11</v>
      </c>
      <c r="F7" s="100">
        <v>23728472</v>
      </c>
      <c r="G7" s="121"/>
      <c r="H7" s="102">
        <v>22859485</v>
      </c>
      <c r="I7" s="5"/>
      <c r="L7" s="74"/>
      <c r="N7" s="74"/>
    </row>
    <row r="8" spans="1:14" ht="15" customHeight="1" x14ac:dyDescent="0.25">
      <c r="A8" s="3"/>
      <c r="B8" s="176" t="s">
        <v>14</v>
      </c>
      <c r="C8" s="176"/>
      <c r="D8" s="176"/>
      <c r="E8" s="110"/>
      <c r="F8" s="100">
        <v>612211</v>
      </c>
      <c r="G8" s="121"/>
      <c r="H8" s="102">
        <v>612211</v>
      </c>
      <c r="I8" s="5"/>
      <c r="L8" s="74"/>
      <c r="N8" s="74"/>
    </row>
    <row r="9" spans="1:14" ht="15" customHeight="1" x14ac:dyDescent="0.25">
      <c r="A9" s="3"/>
      <c r="B9" s="176" t="s">
        <v>15</v>
      </c>
      <c r="C9" s="176"/>
      <c r="D9" s="176"/>
      <c r="E9" s="110"/>
      <c r="F9" s="100">
        <v>1033488</v>
      </c>
      <c r="G9" s="121"/>
      <c r="H9" s="102">
        <v>57704</v>
      </c>
      <c r="I9" s="5"/>
      <c r="L9" s="74"/>
      <c r="N9" s="74"/>
    </row>
    <row r="10" spans="1:14" ht="15" customHeight="1" x14ac:dyDescent="0.25">
      <c r="A10" s="3"/>
      <c r="B10" s="176" t="s">
        <v>16</v>
      </c>
      <c r="C10" s="176"/>
      <c r="D10" s="176"/>
      <c r="E10" s="110"/>
      <c r="F10" s="100">
        <v>76574</v>
      </c>
      <c r="G10" s="121"/>
      <c r="H10" s="102">
        <v>79091</v>
      </c>
      <c r="I10" s="5"/>
      <c r="L10" s="74"/>
      <c r="N10" s="74"/>
    </row>
    <row r="11" spans="1:14" x14ac:dyDescent="0.25">
      <c r="A11" s="3"/>
      <c r="B11" s="176" t="s">
        <v>17</v>
      </c>
      <c r="C11" s="176"/>
      <c r="D11" s="176"/>
      <c r="E11" s="110"/>
      <c r="F11" s="100">
        <v>68026</v>
      </c>
      <c r="G11" s="121"/>
      <c r="H11" s="100">
        <v>68026</v>
      </c>
      <c r="I11" s="3"/>
    </row>
    <row r="12" spans="1:14" ht="15" customHeight="1" x14ac:dyDescent="0.25">
      <c r="A12" s="3"/>
      <c r="B12" s="176" t="s">
        <v>18</v>
      </c>
      <c r="C12" s="176"/>
      <c r="D12" s="176"/>
      <c r="E12" s="110"/>
      <c r="F12" s="99">
        <f>SUM(F7:F11)</f>
        <v>25518771</v>
      </c>
      <c r="G12" s="122"/>
      <c r="H12" s="99">
        <f>SUM(H7:H11)</f>
        <v>23676517</v>
      </c>
      <c r="I12" s="6"/>
    </row>
    <row r="13" spans="1:14" x14ac:dyDescent="0.25">
      <c r="A13" s="3"/>
      <c r="B13" s="182"/>
      <c r="C13" s="182"/>
      <c r="D13" s="182"/>
      <c r="E13" s="109"/>
      <c r="F13" s="123"/>
      <c r="G13" s="124"/>
      <c r="H13" s="123"/>
      <c r="I13" s="8"/>
    </row>
    <row r="14" spans="1:14" ht="15" customHeight="1" x14ac:dyDescent="0.25">
      <c r="B14" s="176" t="s">
        <v>19</v>
      </c>
      <c r="C14" s="176"/>
      <c r="D14" s="176"/>
      <c r="E14" s="110"/>
      <c r="F14" s="123"/>
      <c r="G14" s="124"/>
      <c r="H14" s="123"/>
      <c r="I14" s="6"/>
    </row>
    <row r="15" spans="1:14" ht="15" customHeight="1" x14ac:dyDescent="0.25">
      <c r="B15" s="176" t="s">
        <v>20</v>
      </c>
      <c r="C15" s="176"/>
      <c r="D15" s="176"/>
      <c r="E15" s="110">
        <v>12</v>
      </c>
      <c r="F15" s="101">
        <v>12149755</v>
      </c>
      <c r="G15" s="125"/>
      <c r="H15" s="101">
        <v>7828427</v>
      </c>
      <c r="I15" s="11"/>
    </row>
    <row r="16" spans="1:14" ht="15" customHeight="1" x14ac:dyDescent="0.25">
      <c r="B16" s="176" t="s">
        <v>21</v>
      </c>
      <c r="C16" s="176"/>
      <c r="D16" s="176"/>
      <c r="E16" s="110">
        <v>13</v>
      </c>
      <c r="F16" s="101">
        <v>1874410</v>
      </c>
      <c r="G16" s="125"/>
      <c r="H16" s="101">
        <v>2086863</v>
      </c>
      <c r="I16" s="11"/>
    </row>
    <row r="17" spans="2:9" ht="15" customHeight="1" x14ac:dyDescent="0.25">
      <c r="B17" s="176" t="s">
        <v>15</v>
      </c>
      <c r="C17" s="176"/>
      <c r="D17" s="176"/>
      <c r="E17" s="110">
        <v>14</v>
      </c>
      <c r="F17" s="101">
        <v>1912095</v>
      </c>
      <c r="G17" s="125"/>
      <c r="H17" s="101">
        <v>1626080</v>
      </c>
      <c r="I17" s="11"/>
    </row>
    <row r="18" spans="2:9" ht="15" customHeight="1" x14ac:dyDescent="0.25">
      <c r="B18" s="176" t="s">
        <v>22</v>
      </c>
      <c r="C18" s="176"/>
      <c r="D18" s="176"/>
      <c r="E18" s="110"/>
      <c r="F18" s="101">
        <v>31512580</v>
      </c>
      <c r="G18" s="120"/>
      <c r="H18" s="101">
        <v>28455710</v>
      </c>
      <c r="I18" s="11"/>
    </row>
    <row r="19" spans="2:9" x14ac:dyDescent="0.25">
      <c r="B19" s="176" t="s">
        <v>23</v>
      </c>
      <c r="C19" s="176"/>
      <c r="D19" s="176"/>
      <c r="E19" s="110"/>
      <c r="F19" s="101">
        <v>69499</v>
      </c>
      <c r="G19" s="120"/>
      <c r="H19" s="101">
        <v>69499</v>
      </c>
      <c r="I19" s="11"/>
    </row>
    <row r="20" spans="2:9" ht="15" customHeight="1" x14ac:dyDescent="0.25">
      <c r="B20" s="176" t="s">
        <v>24</v>
      </c>
      <c r="C20" s="176"/>
      <c r="D20" s="176"/>
      <c r="E20" s="110">
        <v>15</v>
      </c>
      <c r="F20" s="101">
        <v>1431965</v>
      </c>
      <c r="G20" s="120"/>
      <c r="H20" s="101">
        <v>1782921</v>
      </c>
      <c r="I20" s="11"/>
    </row>
    <row r="21" spans="2:9" ht="15" customHeight="1" x14ac:dyDescent="0.25">
      <c r="B21" s="176" t="s">
        <v>25</v>
      </c>
      <c r="C21" s="176"/>
      <c r="D21" s="176"/>
      <c r="E21" s="110"/>
      <c r="F21" s="101">
        <v>644619</v>
      </c>
      <c r="G21" s="120"/>
      <c r="H21" s="101">
        <v>610474</v>
      </c>
      <c r="I21" s="11"/>
    </row>
    <row r="22" spans="2:9" ht="15" customHeight="1" x14ac:dyDescent="0.25">
      <c r="B22" s="176" t="s">
        <v>26</v>
      </c>
      <c r="C22" s="176"/>
      <c r="D22" s="176"/>
      <c r="E22" s="110"/>
      <c r="F22" s="102">
        <v>9245529</v>
      </c>
      <c r="G22" s="120"/>
      <c r="H22" s="102">
        <v>2346818</v>
      </c>
      <c r="I22" s="11"/>
    </row>
    <row r="23" spans="2:9" ht="15" customHeight="1" x14ac:dyDescent="0.25">
      <c r="B23" s="176" t="s">
        <v>27</v>
      </c>
      <c r="C23" s="176"/>
      <c r="D23" s="176"/>
      <c r="E23" s="110"/>
      <c r="F23" s="103">
        <v>1929</v>
      </c>
      <c r="G23" s="120"/>
      <c r="H23" s="102">
        <v>1929</v>
      </c>
      <c r="I23" s="11"/>
    </row>
    <row r="24" spans="2:9" ht="15" customHeight="1" x14ac:dyDescent="0.25">
      <c r="B24" s="176" t="s">
        <v>28</v>
      </c>
      <c r="C24" s="176"/>
      <c r="D24" s="176"/>
      <c r="E24" s="110"/>
      <c r="F24" s="99">
        <f>SUM(F15:F23)</f>
        <v>58842381</v>
      </c>
      <c r="G24" s="122"/>
      <c r="H24" s="99">
        <f>SUM(H15:H23)</f>
        <v>44808721</v>
      </c>
      <c r="I24" s="7"/>
    </row>
    <row r="25" spans="2:9" x14ac:dyDescent="0.25">
      <c r="B25" s="189"/>
      <c r="C25" s="189"/>
      <c r="D25" s="189"/>
      <c r="E25" s="110"/>
      <c r="F25" s="123"/>
      <c r="G25" s="124"/>
      <c r="H25" s="123"/>
      <c r="I25" s="7"/>
    </row>
    <row r="26" spans="2:9" ht="15.75" customHeight="1" thickBot="1" x14ac:dyDescent="0.3">
      <c r="B26" s="176" t="s">
        <v>29</v>
      </c>
      <c r="C26" s="176"/>
      <c r="D26" s="176"/>
      <c r="E26" s="110"/>
      <c r="F26" s="104">
        <f>F12+F24</f>
        <v>84361152</v>
      </c>
      <c r="G26" s="122"/>
      <c r="H26" s="104">
        <f>H12+H24</f>
        <v>68485238</v>
      </c>
      <c r="I26" s="7"/>
    </row>
    <row r="27" spans="2:9" ht="15.75" thickTop="1" x14ac:dyDescent="0.25">
      <c r="B27" s="189"/>
      <c r="C27" s="189"/>
      <c r="D27" s="189"/>
      <c r="E27" s="110"/>
      <c r="F27" s="123"/>
      <c r="G27" s="124"/>
      <c r="H27" s="123"/>
      <c r="I27" s="8"/>
    </row>
    <row r="28" spans="2:9" ht="15" customHeight="1" x14ac:dyDescent="0.25">
      <c r="B28" s="183" t="s">
        <v>30</v>
      </c>
      <c r="C28" s="183"/>
      <c r="D28" s="183"/>
      <c r="E28" s="109"/>
      <c r="F28" s="123"/>
      <c r="G28" s="124"/>
      <c r="H28" s="123"/>
      <c r="I28" s="7"/>
    </row>
    <row r="29" spans="2:9" ht="15" customHeight="1" x14ac:dyDescent="0.25">
      <c r="B29" s="176" t="s">
        <v>31</v>
      </c>
      <c r="C29" s="176"/>
      <c r="D29" s="176"/>
      <c r="E29" s="110"/>
      <c r="F29" s="123"/>
      <c r="G29" s="124"/>
      <c r="H29" s="123"/>
      <c r="I29" s="7"/>
    </row>
    <row r="30" spans="2:9" ht="15" customHeight="1" x14ac:dyDescent="0.25">
      <c r="B30" s="176" t="s">
        <v>32</v>
      </c>
      <c r="C30" s="176"/>
      <c r="D30" s="176"/>
      <c r="E30" s="110"/>
      <c r="F30" s="101">
        <v>2787696</v>
      </c>
      <c r="G30" s="120"/>
      <c r="H30" s="101">
        <v>2787696</v>
      </c>
      <c r="I30" s="7"/>
    </row>
    <row r="31" spans="2:9" ht="15" customHeight="1" x14ac:dyDescent="0.25">
      <c r="B31" s="176" t="s">
        <v>33</v>
      </c>
      <c r="C31" s="176"/>
      <c r="D31" s="176"/>
      <c r="E31" s="110"/>
      <c r="F31" s="101">
        <v>-947400</v>
      </c>
      <c r="G31" s="120"/>
      <c r="H31" s="101">
        <v>-947400</v>
      </c>
      <c r="I31" s="7"/>
    </row>
    <row r="32" spans="2:9" ht="15" customHeight="1" x14ac:dyDescent="0.25">
      <c r="B32" s="176" t="s">
        <v>34</v>
      </c>
      <c r="C32" s="176"/>
      <c r="D32" s="176"/>
      <c r="E32" s="110"/>
      <c r="F32" s="101">
        <v>-820063</v>
      </c>
      <c r="G32" s="120"/>
      <c r="H32" s="101">
        <v>-163364</v>
      </c>
      <c r="I32" s="7"/>
    </row>
    <row r="33" spans="2:9" x14ac:dyDescent="0.25">
      <c r="B33" s="176" t="s">
        <v>35</v>
      </c>
      <c r="C33" s="176"/>
      <c r="D33" s="176"/>
      <c r="E33" s="110"/>
      <c r="F33" s="101">
        <v>2979494</v>
      </c>
      <c r="G33" s="120"/>
      <c r="H33" s="101">
        <v>3420206</v>
      </c>
      <c r="I33" s="11"/>
    </row>
    <row r="34" spans="2:9" ht="15" customHeight="1" x14ac:dyDescent="0.25">
      <c r="B34" s="176" t="s">
        <v>36</v>
      </c>
      <c r="C34" s="176"/>
      <c r="D34" s="176"/>
      <c r="E34" s="110"/>
      <c r="F34" s="103">
        <v>23104754</v>
      </c>
      <c r="G34" s="121"/>
      <c r="H34" s="103">
        <v>17491822</v>
      </c>
      <c r="I34" s="10"/>
    </row>
    <row r="35" spans="2:9" x14ac:dyDescent="0.25">
      <c r="B35" s="189"/>
      <c r="C35" s="189"/>
      <c r="D35" s="189"/>
      <c r="E35" s="110"/>
      <c r="F35" s="123"/>
      <c r="G35" s="124"/>
      <c r="H35" s="123"/>
      <c r="I35" s="10"/>
    </row>
    <row r="36" spans="2:9" ht="15" customHeight="1" x14ac:dyDescent="0.25">
      <c r="B36" s="176" t="s">
        <v>37</v>
      </c>
      <c r="C36" s="176"/>
      <c r="D36" s="176"/>
      <c r="E36" s="110"/>
      <c r="F36" s="123">
        <f>SUM(F30:F35)</f>
        <v>27104481</v>
      </c>
      <c r="G36" s="126"/>
      <c r="H36" s="123">
        <f>SUM(H30:H35)</f>
        <v>22588960</v>
      </c>
      <c r="I36" s="7"/>
    </row>
    <row r="37" spans="2:9" ht="15" customHeight="1" x14ac:dyDescent="0.25">
      <c r="B37" s="176" t="s">
        <v>38</v>
      </c>
      <c r="C37" s="176"/>
      <c r="D37" s="176"/>
      <c r="E37" s="110"/>
      <c r="F37" s="99">
        <f>F36</f>
        <v>27104481</v>
      </c>
      <c r="G37" s="122"/>
      <c r="H37" s="99">
        <f>H36</f>
        <v>22588960</v>
      </c>
      <c r="I37" s="7"/>
    </row>
    <row r="38" spans="2:9" x14ac:dyDescent="0.25">
      <c r="B38" s="182"/>
      <c r="C38" s="182"/>
      <c r="D38" s="182"/>
      <c r="E38" s="109"/>
      <c r="F38" s="123"/>
      <c r="G38" s="124"/>
      <c r="H38" s="123"/>
      <c r="I38" s="11"/>
    </row>
    <row r="39" spans="2:9" ht="15" customHeight="1" x14ac:dyDescent="0.25">
      <c r="B39" s="176" t="s">
        <v>39</v>
      </c>
      <c r="C39" s="176"/>
      <c r="D39" s="176"/>
      <c r="E39" s="110"/>
      <c r="F39" s="123"/>
      <c r="G39" s="124"/>
      <c r="H39" s="123"/>
      <c r="I39" s="7"/>
    </row>
    <row r="40" spans="2:9" ht="15" customHeight="1" x14ac:dyDescent="0.25">
      <c r="B40" s="176" t="s">
        <v>40</v>
      </c>
      <c r="C40" s="176"/>
      <c r="D40" s="176"/>
      <c r="E40" s="110">
        <v>16</v>
      </c>
      <c r="F40" s="102">
        <v>17310463</v>
      </c>
      <c r="G40" s="120"/>
      <c r="H40" s="102">
        <v>13855075</v>
      </c>
      <c r="I40" s="7"/>
    </row>
    <row r="41" spans="2:9" ht="15" customHeight="1" x14ac:dyDescent="0.25">
      <c r="B41" s="176" t="s">
        <v>41</v>
      </c>
      <c r="C41" s="176"/>
      <c r="D41" s="176"/>
      <c r="E41" s="110"/>
      <c r="F41" s="102">
        <v>0</v>
      </c>
      <c r="G41" s="120"/>
      <c r="H41" s="102">
        <v>0</v>
      </c>
      <c r="I41" s="7"/>
    </row>
    <row r="42" spans="2:9" ht="15" customHeight="1" x14ac:dyDescent="0.25">
      <c r="B42" s="176" t="s">
        <v>42</v>
      </c>
      <c r="C42" s="176"/>
      <c r="D42" s="176"/>
      <c r="E42" s="110"/>
      <c r="F42" s="102">
        <v>3410181</v>
      </c>
      <c r="G42" s="120"/>
      <c r="H42" s="102">
        <v>3410181</v>
      </c>
      <c r="I42" s="7"/>
    </row>
    <row r="43" spans="2:9" ht="15" customHeight="1" x14ac:dyDescent="0.25">
      <c r="B43" s="176" t="s">
        <v>43</v>
      </c>
      <c r="C43" s="176"/>
      <c r="D43" s="176"/>
      <c r="E43" s="137"/>
      <c r="F43" s="102">
        <v>927617</v>
      </c>
      <c r="G43" s="122"/>
      <c r="H43" s="123">
        <v>876772</v>
      </c>
      <c r="I43" s="7"/>
    </row>
    <row r="44" spans="2:9" ht="15" customHeight="1" x14ac:dyDescent="0.25">
      <c r="B44" s="176" t="s">
        <v>44</v>
      </c>
      <c r="C44" s="176"/>
      <c r="D44" s="176"/>
      <c r="E44" s="137"/>
      <c r="F44" s="99">
        <f>SUM(F40:F43)</f>
        <v>21648261</v>
      </c>
      <c r="G44" s="122"/>
      <c r="H44" s="99">
        <f>SUM(H40:H43)</f>
        <v>18142028</v>
      </c>
      <c r="I44" s="7"/>
    </row>
    <row r="45" spans="2:9" x14ac:dyDescent="0.25">
      <c r="B45" s="177"/>
      <c r="C45" s="177"/>
      <c r="D45" s="177"/>
      <c r="E45" s="111"/>
      <c r="F45" s="123"/>
      <c r="G45" s="122"/>
      <c r="H45" s="123"/>
      <c r="I45" s="7"/>
    </row>
    <row r="46" spans="2:9" ht="15" customHeight="1" x14ac:dyDescent="0.25">
      <c r="B46" s="176" t="s">
        <v>45</v>
      </c>
      <c r="C46" s="176"/>
      <c r="D46" s="176"/>
      <c r="E46" s="137"/>
      <c r="F46" s="123"/>
      <c r="G46" s="122"/>
      <c r="H46" s="123"/>
      <c r="I46" s="7"/>
    </row>
    <row r="47" spans="2:9" ht="15" customHeight="1" x14ac:dyDescent="0.25">
      <c r="B47" s="176" t="s">
        <v>43</v>
      </c>
      <c r="C47" s="176"/>
      <c r="D47" s="176"/>
      <c r="E47" s="137">
        <v>17</v>
      </c>
      <c r="F47" s="101">
        <v>10882009</v>
      </c>
      <c r="G47" s="121"/>
      <c r="H47" s="101">
        <v>8134734</v>
      </c>
      <c r="I47" s="7"/>
    </row>
    <row r="48" spans="2:9" ht="15" customHeight="1" x14ac:dyDescent="0.25">
      <c r="B48" s="176" t="s">
        <v>46</v>
      </c>
      <c r="C48" s="176"/>
      <c r="D48" s="176"/>
      <c r="E48" s="137">
        <v>16</v>
      </c>
      <c r="F48" s="101">
        <v>21568012</v>
      </c>
      <c r="G48" s="121"/>
      <c r="H48" s="101">
        <v>18143299</v>
      </c>
      <c r="I48" s="11"/>
    </row>
    <row r="49" spans="2:9" x14ac:dyDescent="0.25">
      <c r="B49" s="178" t="s">
        <v>47</v>
      </c>
      <c r="C49" s="178"/>
      <c r="D49" s="178"/>
      <c r="E49" s="137"/>
      <c r="F49" s="101">
        <v>28902</v>
      </c>
      <c r="G49" s="121"/>
      <c r="H49" s="101">
        <v>28902</v>
      </c>
      <c r="I49" s="11"/>
    </row>
    <row r="50" spans="2:9" x14ac:dyDescent="0.25">
      <c r="B50" s="178" t="s">
        <v>48</v>
      </c>
      <c r="C50" s="178"/>
      <c r="D50" s="178"/>
      <c r="E50" s="137">
        <v>18</v>
      </c>
      <c r="F50" s="101">
        <v>1455561</v>
      </c>
      <c r="G50" s="121"/>
      <c r="H50" s="101">
        <v>805385</v>
      </c>
      <c r="I50" s="11"/>
    </row>
    <row r="51" spans="2:9" ht="28.5" customHeight="1" x14ac:dyDescent="0.25">
      <c r="B51" s="176" t="s">
        <v>49</v>
      </c>
      <c r="C51" s="176"/>
      <c r="D51" s="176"/>
      <c r="E51" s="137">
        <v>19</v>
      </c>
      <c r="F51" s="103">
        <v>1673926</v>
      </c>
      <c r="G51" s="121"/>
      <c r="H51" s="103">
        <v>641930</v>
      </c>
      <c r="I51" s="11"/>
    </row>
    <row r="52" spans="2:9" ht="15" customHeight="1" x14ac:dyDescent="0.25">
      <c r="B52" s="176" t="s">
        <v>50</v>
      </c>
      <c r="C52" s="176"/>
      <c r="D52" s="176"/>
      <c r="E52" s="110"/>
      <c r="F52" s="99">
        <f>SUM(F47:F51)</f>
        <v>35608410</v>
      </c>
      <c r="G52" s="122"/>
      <c r="H52" s="99">
        <f>SUM(H47:H51)</f>
        <v>27754250</v>
      </c>
      <c r="I52" s="11"/>
    </row>
    <row r="53" spans="2:9" x14ac:dyDescent="0.25">
      <c r="B53" s="176"/>
      <c r="C53" s="176"/>
      <c r="D53" s="176"/>
      <c r="E53" s="110"/>
      <c r="F53" s="123"/>
      <c r="G53" s="124"/>
      <c r="H53" s="123"/>
      <c r="I53" s="11"/>
    </row>
    <row r="54" spans="2:9" ht="15.75" customHeight="1" thickBot="1" x14ac:dyDescent="0.3">
      <c r="B54" s="176" t="s">
        <v>51</v>
      </c>
      <c r="C54" s="176"/>
      <c r="D54" s="176"/>
      <c r="E54" s="110"/>
      <c r="F54" s="104">
        <f>F37+F44+F52</f>
        <v>84361152</v>
      </c>
      <c r="G54" s="122"/>
      <c r="H54" s="104">
        <f>H37+H44+H52</f>
        <v>68485238</v>
      </c>
      <c r="I54" s="7"/>
    </row>
    <row r="55" spans="2:9" ht="15.75" customHeight="1" thickTop="1" x14ac:dyDescent="0.25">
      <c r="B55" s="175" t="s">
        <v>52</v>
      </c>
      <c r="C55" s="175"/>
      <c r="D55" s="175"/>
      <c r="E55" s="138"/>
      <c r="F55" s="123">
        <f>(F26-F10-F44-F52)/2012.264</f>
        <v>13431.590984085587</v>
      </c>
      <c r="G55" s="127"/>
      <c r="H55" s="123">
        <f>(H26-H10-H44-H52)/3134.616</f>
        <v>7181.0610932886193</v>
      </c>
      <c r="I55" s="7"/>
    </row>
    <row r="56" spans="2:9" ht="15" customHeight="1" x14ac:dyDescent="0.25">
      <c r="B56" s="175" t="s">
        <v>53</v>
      </c>
      <c r="C56" s="175"/>
      <c r="D56" s="175"/>
      <c r="E56" s="138"/>
      <c r="F56" s="123">
        <v>1200</v>
      </c>
      <c r="G56" s="127"/>
      <c r="H56" s="123">
        <v>1200</v>
      </c>
      <c r="I56" s="7"/>
    </row>
    <row r="57" spans="2:9" x14ac:dyDescent="0.25">
      <c r="B57" s="13"/>
      <c r="C57" s="13"/>
      <c r="D57" s="13"/>
      <c r="E57" s="139"/>
      <c r="F57" s="101"/>
      <c r="G57" s="128"/>
      <c r="H57" s="101"/>
      <c r="I57" s="1"/>
    </row>
    <row r="58" spans="2:9" ht="15" customHeight="1" x14ac:dyDescent="0.25">
      <c r="B58" s="181" t="s">
        <v>54</v>
      </c>
      <c r="C58" s="181"/>
      <c r="D58" s="181"/>
      <c r="E58" s="112"/>
      <c r="F58" s="145">
        <f>F54-F26</f>
        <v>0</v>
      </c>
      <c r="G58" s="145"/>
      <c r="H58" s="145">
        <f>H54-H26</f>
        <v>0</v>
      </c>
      <c r="I58" s="1"/>
    </row>
    <row r="59" spans="2:9" x14ac:dyDescent="0.25">
      <c r="B59" s="14"/>
      <c r="C59" s="4"/>
      <c r="D59" s="14"/>
      <c r="E59" s="220"/>
      <c r="F59" s="221"/>
      <c r="G59" s="3"/>
      <c r="H59" s="3"/>
      <c r="I59" s="1"/>
    </row>
    <row r="60" spans="2:9" ht="26.25" customHeight="1" x14ac:dyDescent="0.25">
      <c r="B60" s="179" t="s">
        <v>55</v>
      </c>
      <c r="C60" s="179"/>
      <c r="D60" s="218" t="s">
        <v>56</v>
      </c>
      <c r="E60" s="222"/>
      <c r="F60" s="223"/>
      <c r="G60" s="219"/>
      <c r="H60" s="219"/>
      <c r="I60" s="12"/>
    </row>
    <row r="61" spans="2:9" ht="26.25" customHeight="1" x14ac:dyDescent="0.25">
      <c r="B61" s="180" t="s">
        <v>57</v>
      </c>
      <c r="C61" s="180"/>
      <c r="D61" s="3" t="s">
        <v>58</v>
      </c>
      <c r="E61" s="3"/>
      <c r="G61" s="3"/>
      <c r="H61" s="3"/>
      <c r="I61" s="12"/>
    </row>
    <row r="62" spans="2:9" x14ac:dyDescent="0.25">
      <c r="B62" s="146"/>
      <c r="C62" s="147"/>
      <c r="D62" s="9"/>
      <c r="E62" s="148"/>
      <c r="F62" s="129"/>
      <c r="G62" s="130"/>
      <c r="H62" s="129"/>
      <c r="I62" s="1"/>
    </row>
    <row r="63" spans="2:9" x14ac:dyDescent="0.25">
      <c r="B63" s="149"/>
      <c r="C63" s="149" t="s">
        <v>0</v>
      </c>
      <c r="D63" s="150" t="s">
        <v>0</v>
      </c>
      <c r="E63" s="150"/>
      <c r="F63" s="151"/>
      <c r="G63" s="116"/>
      <c r="H63" s="115"/>
      <c r="I63" s="12"/>
    </row>
    <row r="64" spans="2:9" x14ac:dyDescent="0.25">
      <c r="B64" s="152"/>
      <c r="C64" s="152"/>
      <c r="D64" s="152"/>
      <c r="E64" s="153"/>
      <c r="F64" s="151"/>
      <c r="G64" s="116"/>
      <c r="H64" s="115"/>
      <c r="I64" s="1"/>
    </row>
    <row r="65" spans="2:6" x14ac:dyDescent="0.25">
      <c r="B65" s="146"/>
      <c r="C65" s="146"/>
      <c r="D65" s="146"/>
      <c r="E65" s="154"/>
      <c r="F65" s="155"/>
    </row>
  </sheetData>
  <mergeCells count="60">
    <mergeCell ref="B40:D40"/>
    <mergeCell ref="B37:D37"/>
    <mergeCell ref="B41:D41"/>
    <mergeCell ref="B46:D46"/>
    <mergeCell ref="B32:D32"/>
    <mergeCell ref="B34:D34"/>
    <mergeCell ref="B38:D38"/>
    <mergeCell ref="B39:D39"/>
    <mergeCell ref="B35:D35"/>
    <mergeCell ref="B36:D36"/>
    <mergeCell ref="B33:D33"/>
    <mergeCell ref="B17:D17"/>
    <mergeCell ref="B29:D29"/>
    <mergeCell ref="B25:D25"/>
    <mergeCell ref="B27:D27"/>
    <mergeCell ref="B26:D26"/>
    <mergeCell ref="B22:D22"/>
    <mergeCell ref="B24:D24"/>
    <mergeCell ref="B19:D19"/>
    <mergeCell ref="F1:H1"/>
    <mergeCell ref="B7:D7"/>
    <mergeCell ref="A1:D1"/>
    <mergeCell ref="A2:D2"/>
    <mergeCell ref="B6:D6"/>
    <mergeCell ref="F2:H2"/>
    <mergeCell ref="B5:D5"/>
    <mergeCell ref="B4:D4"/>
    <mergeCell ref="B8:D8"/>
    <mergeCell ref="B31:D31"/>
    <mergeCell ref="B18:D18"/>
    <mergeCell ref="B9:D9"/>
    <mergeCell ref="B20:D20"/>
    <mergeCell ref="B10:D10"/>
    <mergeCell ref="B11:D11"/>
    <mergeCell ref="B12:D12"/>
    <mergeCell ref="B13:D13"/>
    <mergeCell ref="B28:D28"/>
    <mergeCell ref="B23:D23"/>
    <mergeCell ref="B21:D21"/>
    <mergeCell ref="B14:D14"/>
    <mergeCell ref="B30:D30"/>
    <mergeCell ref="B15:D15"/>
    <mergeCell ref="B16:D16"/>
    <mergeCell ref="B60:C60"/>
    <mergeCell ref="B61:C61"/>
    <mergeCell ref="B58:D58"/>
    <mergeCell ref="B56:D56"/>
    <mergeCell ref="B55:D55"/>
    <mergeCell ref="B42:D42"/>
    <mergeCell ref="B45:D45"/>
    <mergeCell ref="B43:D43"/>
    <mergeCell ref="B44:D44"/>
    <mergeCell ref="B54:D54"/>
    <mergeCell ref="B51:D51"/>
    <mergeCell ref="B53:D53"/>
    <mergeCell ref="B52:D52"/>
    <mergeCell ref="B49:D49"/>
    <mergeCell ref="B47:D47"/>
    <mergeCell ref="B50:D50"/>
    <mergeCell ref="B48:D48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="85" zoomScaleNormal="85" workbookViewId="0">
      <selection activeCell="A3" sqref="A3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93" t="s">
        <v>7</v>
      </c>
      <c r="C1" s="193"/>
      <c r="D1" s="193"/>
      <c r="E1" s="193"/>
      <c r="F1" s="193"/>
      <c r="G1" s="15"/>
      <c r="H1" s="15"/>
      <c r="I1" s="15"/>
    </row>
    <row r="2" spans="2:9" ht="39.75" customHeight="1" x14ac:dyDescent="0.25">
      <c r="B2" s="196" t="s">
        <v>134</v>
      </c>
      <c r="C2" s="196"/>
      <c r="D2" s="196"/>
      <c r="E2" s="196"/>
      <c r="F2" s="195" t="s">
        <v>8</v>
      </c>
      <c r="G2" s="195"/>
      <c r="H2" s="195"/>
      <c r="I2" s="26"/>
    </row>
    <row r="3" spans="2:9" ht="15" customHeight="1" x14ac:dyDescent="0.25">
      <c r="B3" s="192"/>
      <c r="C3" s="192"/>
      <c r="D3" s="192"/>
      <c r="E3" s="192"/>
      <c r="F3" s="21"/>
      <c r="G3" s="21"/>
      <c r="H3" s="27"/>
      <c r="I3" s="21"/>
    </row>
    <row r="4" spans="2:9" ht="15.75" x14ac:dyDescent="0.25">
      <c r="B4" s="197"/>
      <c r="C4" s="197"/>
      <c r="D4" s="197"/>
      <c r="E4" s="69" t="s">
        <v>9</v>
      </c>
      <c r="F4" s="72" t="s">
        <v>135</v>
      </c>
      <c r="G4" s="73"/>
      <c r="H4" s="72" t="s">
        <v>136</v>
      </c>
      <c r="I4" s="24"/>
    </row>
    <row r="5" spans="2:9" ht="22.5" customHeight="1" x14ac:dyDescent="0.25">
      <c r="B5" s="198"/>
      <c r="C5" s="198"/>
      <c r="D5" s="198"/>
      <c r="E5" s="29"/>
      <c r="F5" s="30"/>
      <c r="G5" s="31"/>
      <c r="H5" s="32"/>
      <c r="I5" s="22"/>
    </row>
    <row r="6" spans="2:9" ht="20.100000000000001" customHeight="1" x14ac:dyDescent="0.25">
      <c r="B6" s="190" t="s">
        <v>59</v>
      </c>
      <c r="C6" s="190"/>
      <c r="D6" s="190"/>
      <c r="E6" s="33">
        <v>4</v>
      </c>
      <c r="F6" s="224">
        <v>33923582</v>
      </c>
      <c r="G6" s="225"/>
      <c r="H6" s="226">
        <v>28876388</v>
      </c>
      <c r="I6" s="23"/>
    </row>
    <row r="7" spans="2:9" ht="20.100000000000001" customHeight="1" x14ac:dyDescent="0.25">
      <c r="B7" s="190" t="s">
        <v>60</v>
      </c>
      <c r="C7" s="190"/>
      <c r="D7" s="190"/>
      <c r="E7" s="33">
        <v>5</v>
      </c>
      <c r="F7" s="227">
        <v>-18433903</v>
      </c>
      <c r="G7" s="228"/>
      <c r="H7" s="141">
        <v>-17480107</v>
      </c>
      <c r="I7" s="23"/>
    </row>
    <row r="8" spans="2:9" ht="20.100000000000001" customHeight="1" x14ac:dyDescent="0.25">
      <c r="B8" s="190" t="s">
        <v>61</v>
      </c>
      <c r="C8" s="190"/>
      <c r="D8" s="190"/>
      <c r="E8" s="35"/>
      <c r="F8" s="46">
        <f>SUM(F6:F7)</f>
        <v>15489679</v>
      </c>
      <c r="G8" s="38"/>
      <c r="H8" s="46">
        <f>SUM(H6:H7)</f>
        <v>11396281</v>
      </c>
      <c r="I8" s="23"/>
    </row>
    <row r="9" spans="2:9" ht="20.100000000000001" customHeight="1" x14ac:dyDescent="0.25">
      <c r="B9" s="190" t="s">
        <v>62</v>
      </c>
      <c r="C9" s="190"/>
      <c r="D9" s="190"/>
      <c r="E9" s="33">
        <v>6</v>
      </c>
      <c r="F9" s="224">
        <v>-6055277</v>
      </c>
      <c r="G9" s="225"/>
      <c r="H9" s="226">
        <v>-5302659</v>
      </c>
      <c r="I9" s="23"/>
    </row>
    <row r="10" spans="2:9" ht="20.100000000000001" customHeight="1" x14ac:dyDescent="0.25">
      <c r="B10" s="190" t="s">
        <v>63</v>
      </c>
      <c r="C10" s="190"/>
      <c r="D10" s="190"/>
      <c r="E10" s="33">
        <v>7</v>
      </c>
      <c r="F10" s="227">
        <v>-2912323</v>
      </c>
      <c r="G10" s="225"/>
      <c r="H10" s="141">
        <v>-2540350</v>
      </c>
      <c r="I10" s="23"/>
    </row>
    <row r="11" spans="2:9" ht="20.100000000000001" customHeight="1" x14ac:dyDescent="0.25">
      <c r="B11" s="191" t="s">
        <v>64</v>
      </c>
      <c r="C11" s="191"/>
      <c r="D11" s="191"/>
      <c r="E11" s="33"/>
      <c r="F11" s="37">
        <f>SUM(F8:F10)</f>
        <v>6522079</v>
      </c>
      <c r="G11" s="38"/>
      <c r="H11" s="37">
        <f>SUM(H8:H10)</f>
        <v>3553272</v>
      </c>
      <c r="I11" s="25"/>
    </row>
    <row r="12" spans="2:9" ht="20.100000000000001" customHeight="1" x14ac:dyDescent="0.25">
      <c r="B12" s="190" t="s">
        <v>65</v>
      </c>
      <c r="C12" s="190"/>
      <c r="D12" s="190"/>
      <c r="E12" s="33">
        <v>8</v>
      </c>
      <c r="F12" s="224">
        <v>-1655880</v>
      </c>
      <c r="G12" s="225"/>
      <c r="H12" s="226">
        <v>-1116723</v>
      </c>
      <c r="I12" s="23"/>
    </row>
    <row r="13" spans="2:9" ht="20.100000000000001" customHeight="1" x14ac:dyDescent="0.25">
      <c r="B13" s="190" t="s">
        <v>66</v>
      </c>
      <c r="C13" s="190"/>
      <c r="D13" s="190"/>
      <c r="E13" s="33"/>
      <c r="F13" s="224">
        <v>1806884</v>
      </c>
      <c r="G13" s="225"/>
      <c r="H13" s="226">
        <v>-771841</v>
      </c>
      <c r="I13" s="23"/>
    </row>
    <row r="14" spans="2:9" ht="20.100000000000001" customHeight="1" x14ac:dyDescent="0.25">
      <c r="B14" s="190" t="s">
        <v>67</v>
      </c>
      <c r="C14" s="190"/>
      <c r="D14" s="190"/>
      <c r="E14" s="33"/>
      <c r="F14" s="224">
        <v>-356455</v>
      </c>
      <c r="G14" s="225"/>
      <c r="H14" s="226">
        <v>184741</v>
      </c>
      <c r="I14" s="23"/>
    </row>
    <row r="15" spans="2:9" ht="20.100000000000001" customHeight="1" x14ac:dyDescent="0.25">
      <c r="B15" s="190" t="s">
        <v>68</v>
      </c>
      <c r="C15" s="190"/>
      <c r="D15" s="190"/>
      <c r="E15" s="33">
        <v>9</v>
      </c>
      <c r="F15" s="227">
        <v>164221</v>
      </c>
      <c r="G15" s="225"/>
      <c r="H15" s="141">
        <v>609318</v>
      </c>
      <c r="I15" s="23"/>
    </row>
    <row r="16" spans="2:9" ht="32.25" customHeight="1" x14ac:dyDescent="0.25">
      <c r="B16" s="190" t="s">
        <v>69</v>
      </c>
      <c r="C16" s="190"/>
      <c r="D16" s="190"/>
      <c r="E16" s="33"/>
      <c r="F16" s="142">
        <f>SUM(F11:F15)</f>
        <v>6480849</v>
      </c>
      <c r="G16" s="38"/>
      <c r="H16" s="142">
        <f>SUM(H11:H15)</f>
        <v>2458767</v>
      </c>
      <c r="I16" s="23"/>
    </row>
    <row r="17" spans="2:9" ht="20.100000000000001" customHeight="1" x14ac:dyDescent="0.25">
      <c r="B17" s="190" t="s">
        <v>70</v>
      </c>
      <c r="C17" s="190"/>
      <c r="D17" s="190"/>
      <c r="E17" s="39"/>
      <c r="F17" s="224">
        <v>-244289</v>
      </c>
      <c r="G17" s="225"/>
      <c r="H17" s="226">
        <v>-196206</v>
      </c>
      <c r="I17" s="23"/>
    </row>
    <row r="18" spans="2:9" ht="20.100000000000001" customHeight="1" x14ac:dyDescent="0.25">
      <c r="B18" s="190" t="s">
        <v>75</v>
      </c>
      <c r="C18" s="190"/>
      <c r="D18" s="190"/>
      <c r="E18" s="33"/>
      <c r="F18" s="46">
        <f>F16+F17</f>
        <v>6236560</v>
      </c>
      <c r="G18" s="38"/>
      <c r="H18" s="46">
        <f>H16+H17</f>
        <v>2262561</v>
      </c>
      <c r="I18" s="23"/>
    </row>
    <row r="19" spans="2:9" ht="20.100000000000001" customHeight="1" x14ac:dyDescent="0.25">
      <c r="B19" s="190" t="s">
        <v>71</v>
      </c>
      <c r="C19" s="190"/>
      <c r="D19" s="190"/>
      <c r="E19" s="33"/>
      <c r="F19" s="36"/>
      <c r="G19" s="34"/>
      <c r="H19" s="96"/>
      <c r="I19" s="23"/>
    </row>
    <row r="20" spans="2:9" ht="20.100000000000001" customHeight="1" x14ac:dyDescent="0.25">
      <c r="B20" s="190" t="s">
        <v>72</v>
      </c>
      <c r="C20" s="190"/>
      <c r="D20" s="190"/>
      <c r="E20" s="33"/>
      <c r="F20" s="224">
        <v>-186110</v>
      </c>
      <c r="G20" s="225"/>
      <c r="H20" s="226">
        <v>-68782</v>
      </c>
      <c r="I20" s="23"/>
    </row>
    <row r="21" spans="2:9" ht="20.100000000000001" customHeight="1" thickBot="1" x14ac:dyDescent="0.3">
      <c r="B21" s="190" t="s">
        <v>73</v>
      </c>
      <c r="C21" s="190"/>
      <c r="D21" s="190"/>
      <c r="E21" s="33"/>
      <c r="F21" s="48">
        <f>SUM(F20)</f>
        <v>-186110</v>
      </c>
      <c r="G21" s="40"/>
      <c r="H21" s="48">
        <f>SUM(H20+H19)</f>
        <v>-68782</v>
      </c>
      <c r="I21" s="23"/>
    </row>
    <row r="22" spans="2:9" ht="20.100000000000001" customHeight="1" thickTop="1" x14ac:dyDescent="0.25">
      <c r="B22" s="190" t="s">
        <v>74</v>
      </c>
      <c r="C22" s="190"/>
      <c r="D22" s="190"/>
      <c r="E22" s="33"/>
      <c r="F22" s="36">
        <f>F18+F21</f>
        <v>6050450</v>
      </c>
      <c r="G22" s="47"/>
      <c r="H22" s="34">
        <f>H18+H21</f>
        <v>2193779</v>
      </c>
      <c r="I22" s="23"/>
    </row>
    <row r="23" spans="2:9" ht="20.100000000000001" customHeight="1" x14ac:dyDescent="0.25">
      <c r="B23" s="190"/>
      <c r="C23" s="190"/>
      <c r="D23" s="190"/>
      <c r="E23" s="33"/>
      <c r="F23" s="36"/>
      <c r="G23" s="40"/>
      <c r="H23" s="36"/>
      <c r="I23" s="23"/>
    </row>
    <row r="24" spans="2:9" ht="20.100000000000001" customHeight="1" x14ac:dyDescent="0.25">
      <c r="B24" s="194"/>
      <c r="C24" s="194"/>
      <c r="D24" s="194"/>
      <c r="E24" s="33"/>
      <c r="F24" s="41"/>
      <c r="G24" s="47"/>
      <c r="H24" s="42"/>
      <c r="I24" s="23"/>
    </row>
    <row r="25" spans="2:9" ht="20.100000000000001" customHeight="1" x14ac:dyDescent="0.25">
      <c r="B25" s="194" t="s">
        <v>76</v>
      </c>
      <c r="C25" s="194"/>
      <c r="D25" s="194"/>
      <c r="E25" s="33"/>
      <c r="F25" s="36">
        <v>2120</v>
      </c>
      <c r="G25" s="34"/>
      <c r="H25" s="32">
        <v>722</v>
      </c>
      <c r="I25" s="23"/>
    </row>
    <row r="26" spans="2:9" x14ac:dyDescent="0.25">
      <c r="B26" s="16"/>
      <c r="C26" s="16"/>
      <c r="D26" s="16"/>
      <c r="E26" s="18"/>
      <c r="F26" s="22"/>
      <c r="G26" s="20"/>
      <c r="H26" s="23"/>
      <c r="I26" s="20"/>
    </row>
    <row r="27" spans="2:9" ht="15.75" customHeight="1" x14ac:dyDescent="0.25">
      <c r="B27" s="181" t="s">
        <v>54</v>
      </c>
      <c r="C27" s="181"/>
      <c r="D27" s="181"/>
      <c r="E27" s="156"/>
      <c r="F27" s="157"/>
      <c r="G27" s="15"/>
      <c r="H27" s="15"/>
      <c r="I27" s="28"/>
    </row>
    <row r="28" spans="2:9" x14ac:dyDescent="0.25">
      <c r="B28" s="16"/>
      <c r="C28" s="16"/>
      <c r="D28" s="16"/>
      <c r="E28" s="156"/>
      <c r="F28" s="157"/>
      <c r="G28" s="15"/>
      <c r="H28" s="15"/>
      <c r="I28" s="15"/>
    </row>
    <row r="29" spans="2:9" ht="15.75" x14ac:dyDescent="0.25">
      <c r="B29" s="43"/>
      <c r="C29" s="16"/>
      <c r="D29" s="158"/>
      <c r="E29" s="16"/>
      <c r="G29" s="159"/>
      <c r="H29" s="159"/>
      <c r="I29" s="28"/>
    </row>
    <row r="30" spans="2:9" x14ac:dyDescent="0.25">
      <c r="B30" s="179" t="s">
        <v>55</v>
      </c>
      <c r="C30" s="179"/>
      <c r="D30" s="218" t="s">
        <v>56</v>
      </c>
      <c r="E30" s="229"/>
      <c r="G30" s="219"/>
      <c r="H30" s="219"/>
      <c r="I30" s="17"/>
    </row>
    <row r="31" spans="2:9" ht="15.75" x14ac:dyDescent="0.25">
      <c r="B31" s="180" t="s">
        <v>57</v>
      </c>
      <c r="C31" s="180"/>
      <c r="D31" s="3" t="s">
        <v>58</v>
      </c>
      <c r="E31" s="16"/>
      <c r="G31" s="3"/>
      <c r="H31" s="3"/>
      <c r="I31" s="28"/>
    </row>
    <row r="32" spans="2:9" x14ac:dyDescent="0.25">
      <c r="B32" s="45"/>
      <c r="C32" s="15"/>
      <c r="D32" s="44"/>
      <c r="E32" s="15"/>
      <c r="F32" s="19"/>
      <c r="G32" s="15"/>
      <c r="H32" s="15"/>
      <c r="I32" s="15"/>
    </row>
  </sheetData>
  <mergeCells count="29"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  <mergeCell ref="B30:C30"/>
    <mergeCell ref="B27:D27"/>
    <mergeCell ref="B14:D14"/>
    <mergeCell ref="B17:D17"/>
    <mergeCell ref="B31:C31"/>
    <mergeCell ref="B19:D19"/>
    <mergeCell ref="B15:D15"/>
    <mergeCell ref="B10:D10"/>
    <mergeCell ref="B18:D18"/>
    <mergeCell ref="B11:D11"/>
    <mergeCell ref="B16:D16"/>
    <mergeCell ref="B12:D12"/>
    <mergeCell ref="B21:D21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zoomScaleNormal="100" workbookViewId="0">
      <selection activeCell="A2" sqref="A2:C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style="78" customWidth="1"/>
    <col min="5" max="5" width="2.7109375" style="78" customWidth="1"/>
    <col min="6" max="6" width="16" style="78" customWidth="1"/>
    <col min="11" max="11" width="11" bestFit="1" customWidth="1"/>
  </cols>
  <sheetData>
    <row r="1" spans="1:6" x14ac:dyDescent="0.25">
      <c r="A1" s="212" t="str">
        <f>PL!B1</f>
        <v>RG BRANDS JSC &amp; SUBSIDIARIES</v>
      </c>
      <c r="B1" s="212"/>
      <c r="C1" s="212"/>
      <c r="D1" s="91"/>
      <c r="E1" s="91"/>
      <c r="F1" s="91"/>
    </row>
    <row r="2" spans="1:6" ht="38.25" customHeight="1" x14ac:dyDescent="0.25">
      <c r="A2" s="202" t="s">
        <v>137</v>
      </c>
      <c r="B2" s="202"/>
      <c r="C2" s="202"/>
      <c r="D2" s="201" t="s">
        <v>8</v>
      </c>
      <c r="E2" s="201"/>
      <c r="F2" s="201"/>
    </row>
    <row r="3" spans="1:6" ht="34.5" customHeight="1" x14ac:dyDescent="0.25">
      <c r="A3" s="203"/>
      <c r="B3" s="203"/>
      <c r="C3" s="203"/>
      <c r="D3" s="61" t="str">
        <f>PL!F4</f>
        <v>6 months 2020</v>
      </c>
      <c r="E3" s="92"/>
      <c r="F3" s="61" t="str">
        <f>PL!H4</f>
        <v>6 months 2019</v>
      </c>
    </row>
    <row r="4" spans="1:6" ht="15" customHeight="1" x14ac:dyDescent="0.25">
      <c r="A4" s="214" t="s">
        <v>77</v>
      </c>
      <c r="B4" s="214"/>
      <c r="C4" s="214"/>
      <c r="D4" s="61"/>
      <c r="E4" s="92"/>
      <c r="F4" s="61"/>
    </row>
    <row r="5" spans="1:6" ht="27.75" customHeight="1" x14ac:dyDescent="0.25">
      <c r="A5" s="160"/>
      <c r="B5" s="204" t="s">
        <v>78</v>
      </c>
      <c r="C5" s="204"/>
      <c r="D5" s="143">
        <v>6480849</v>
      </c>
      <c r="E5" s="230"/>
      <c r="F5" s="97">
        <v>2458767</v>
      </c>
    </row>
    <row r="6" spans="1:6" ht="15" customHeight="1" x14ac:dyDescent="0.25">
      <c r="A6" s="204" t="s">
        <v>79</v>
      </c>
      <c r="B6" s="204"/>
      <c r="C6" s="204"/>
      <c r="D6" s="143"/>
      <c r="E6" s="230"/>
      <c r="F6" s="230"/>
    </row>
    <row r="7" spans="1:6" ht="15" customHeight="1" x14ac:dyDescent="0.25">
      <c r="A7" s="59"/>
      <c r="B7" s="59"/>
      <c r="C7" s="161" t="s">
        <v>80</v>
      </c>
      <c r="D7" s="143">
        <v>1124125</v>
      </c>
      <c r="E7" s="230"/>
      <c r="F7" s="97">
        <v>1197830</v>
      </c>
    </row>
    <row r="8" spans="1:6" ht="15" customHeight="1" x14ac:dyDescent="0.25">
      <c r="A8" s="59"/>
      <c r="B8" s="59"/>
      <c r="C8" s="161" t="s">
        <v>81</v>
      </c>
      <c r="D8" s="143">
        <v>1655880</v>
      </c>
      <c r="E8" s="230"/>
      <c r="F8" s="97">
        <v>1116723</v>
      </c>
    </row>
    <row r="9" spans="1:6" ht="15" customHeight="1" x14ac:dyDescent="0.25">
      <c r="A9" s="59"/>
      <c r="B9" s="59"/>
      <c r="C9" s="161" t="s">
        <v>82</v>
      </c>
      <c r="D9" s="97">
        <v>-1806884</v>
      </c>
      <c r="E9" s="230"/>
      <c r="F9" s="97">
        <v>771841</v>
      </c>
    </row>
    <row r="10" spans="1:6" ht="15" customHeight="1" x14ac:dyDescent="0.25">
      <c r="A10" s="59"/>
      <c r="B10" s="59"/>
      <c r="C10" s="161" t="s">
        <v>83</v>
      </c>
      <c r="D10" s="97">
        <v>290</v>
      </c>
      <c r="E10" s="230"/>
      <c r="F10" s="230">
        <v>-394775</v>
      </c>
    </row>
    <row r="11" spans="1:6" ht="15" customHeight="1" x14ac:dyDescent="0.25">
      <c r="A11" s="59"/>
      <c r="B11" s="59"/>
      <c r="C11" s="161" t="s">
        <v>84</v>
      </c>
      <c r="D11" s="97">
        <v>-164510</v>
      </c>
      <c r="E11" s="230"/>
      <c r="F11" s="97">
        <v>-99883</v>
      </c>
    </row>
    <row r="12" spans="1:6" ht="15" hidden="1" customHeight="1" x14ac:dyDescent="0.25">
      <c r="A12" s="59"/>
      <c r="B12" s="59"/>
      <c r="C12" s="84" t="s">
        <v>5</v>
      </c>
      <c r="D12" s="97"/>
      <c r="E12" s="230"/>
      <c r="F12" s="230"/>
    </row>
    <row r="13" spans="1:6" ht="15" customHeight="1" x14ac:dyDescent="0.25">
      <c r="A13" s="59"/>
      <c r="B13" s="59"/>
      <c r="C13" s="161" t="s">
        <v>85</v>
      </c>
      <c r="D13" s="97">
        <v>-599415</v>
      </c>
      <c r="E13" s="230"/>
      <c r="F13" s="97">
        <v>-278816</v>
      </c>
    </row>
    <row r="14" spans="1:6" ht="15.75" customHeight="1" thickBot="1" x14ac:dyDescent="0.3">
      <c r="A14" s="59"/>
      <c r="B14" s="59"/>
      <c r="C14" s="161" t="s">
        <v>86</v>
      </c>
      <c r="D14" s="143">
        <v>356455</v>
      </c>
      <c r="E14" s="230"/>
      <c r="F14" s="97">
        <v>-184741</v>
      </c>
    </row>
    <row r="15" spans="1:6" ht="30.75" customHeight="1" thickBot="1" x14ac:dyDescent="0.3">
      <c r="A15" s="59"/>
      <c r="B15" s="204" t="s">
        <v>87</v>
      </c>
      <c r="C15" s="204"/>
      <c r="D15" s="105">
        <f>SUM(D5:D14)</f>
        <v>7046790</v>
      </c>
      <c r="E15" s="86"/>
      <c r="F15" s="63">
        <f>SUM(F5:F14)</f>
        <v>4586946</v>
      </c>
    </row>
    <row r="16" spans="1:6" x14ac:dyDescent="0.25">
      <c r="A16" s="59"/>
      <c r="B16" s="59"/>
      <c r="C16" s="85"/>
      <c r="D16" s="62"/>
      <c r="E16" s="53"/>
      <c r="F16" s="93"/>
    </row>
    <row r="17" spans="1:7" ht="15" customHeight="1" x14ac:dyDescent="0.25">
      <c r="A17" s="59"/>
      <c r="B17" s="59"/>
      <c r="C17" s="161" t="s">
        <v>89</v>
      </c>
      <c r="D17" s="174">
        <v>-4321328</v>
      </c>
      <c r="E17" s="174"/>
      <c r="F17" s="174">
        <v>-2415123</v>
      </c>
    </row>
    <row r="18" spans="1:7" ht="27" customHeight="1" x14ac:dyDescent="0.25">
      <c r="A18" s="59"/>
      <c r="B18" s="59"/>
      <c r="C18" s="161" t="s">
        <v>88</v>
      </c>
      <c r="D18" s="174">
        <v>212453</v>
      </c>
      <c r="E18" s="174"/>
      <c r="F18" s="174">
        <v>32534</v>
      </c>
    </row>
    <row r="19" spans="1:7" ht="15" customHeight="1" x14ac:dyDescent="0.25">
      <c r="A19" s="59"/>
      <c r="B19" s="59"/>
      <c r="C19" s="113" t="s">
        <v>90</v>
      </c>
      <c r="D19" s="174">
        <v>-286015</v>
      </c>
      <c r="E19" s="174"/>
      <c r="F19" s="174">
        <v>-405910</v>
      </c>
    </row>
    <row r="20" spans="1:7" ht="15" customHeight="1" x14ac:dyDescent="0.25">
      <c r="A20" s="59"/>
      <c r="B20" s="59"/>
      <c r="C20" s="161" t="s">
        <v>91</v>
      </c>
      <c r="D20" s="174">
        <v>350956</v>
      </c>
      <c r="E20" s="174"/>
      <c r="F20" s="174">
        <v>-613179</v>
      </c>
    </row>
    <row r="21" spans="1:7" ht="15" customHeight="1" x14ac:dyDescent="0.25">
      <c r="A21" s="59"/>
      <c r="B21" s="59"/>
      <c r="C21" s="161" t="s">
        <v>116</v>
      </c>
      <c r="D21" s="174">
        <v>483943</v>
      </c>
      <c r="E21" s="174"/>
      <c r="F21" s="174">
        <v>1656291</v>
      </c>
    </row>
    <row r="22" spans="1:7" ht="15" customHeight="1" x14ac:dyDescent="0.25">
      <c r="A22" s="59"/>
      <c r="B22" s="59"/>
      <c r="C22" s="161" t="s">
        <v>117</v>
      </c>
      <c r="D22" s="174">
        <v>650176</v>
      </c>
      <c r="E22" s="174"/>
      <c r="F22" s="174">
        <v>490840</v>
      </c>
    </row>
    <row r="23" spans="1:7" ht="29.25" customHeight="1" x14ac:dyDescent="0.25">
      <c r="A23" s="59"/>
      <c r="B23" s="59"/>
      <c r="C23" s="161" t="s">
        <v>118</v>
      </c>
      <c r="D23" s="174">
        <v>1031996</v>
      </c>
      <c r="E23" s="174"/>
      <c r="F23" s="174">
        <v>78093</v>
      </c>
    </row>
    <row r="24" spans="1:7" ht="15.75" customHeight="1" thickBot="1" x14ac:dyDescent="0.3">
      <c r="A24" s="59"/>
      <c r="B24" s="204" t="s">
        <v>119</v>
      </c>
      <c r="C24" s="204"/>
      <c r="D24" s="98">
        <f>SUM(D15:D23)</f>
        <v>5168971</v>
      </c>
      <c r="E24" s="86"/>
      <c r="F24" s="106">
        <f>SUM(F15:F23)</f>
        <v>3410492</v>
      </c>
    </row>
    <row r="25" spans="1:7" ht="15" customHeight="1" x14ac:dyDescent="0.25">
      <c r="A25" s="59"/>
      <c r="B25" s="59"/>
      <c r="C25" s="161" t="s">
        <v>120</v>
      </c>
      <c r="D25" s="174">
        <v>-1659155</v>
      </c>
      <c r="E25" s="231"/>
      <c r="F25" s="232">
        <v>-1100412</v>
      </c>
    </row>
    <row r="26" spans="1:7" ht="15.75" customHeight="1" thickBot="1" x14ac:dyDescent="0.3">
      <c r="A26" s="59"/>
      <c r="B26" s="59"/>
      <c r="C26" s="161" t="s">
        <v>121</v>
      </c>
      <c r="D26" s="233">
        <v>-276074</v>
      </c>
      <c r="E26" s="231"/>
      <c r="F26" s="234">
        <v>-166609</v>
      </c>
    </row>
    <row r="27" spans="1:7" ht="32.25" customHeight="1" thickBot="1" x14ac:dyDescent="0.3">
      <c r="A27" s="88"/>
      <c r="B27" s="211" t="s">
        <v>122</v>
      </c>
      <c r="C27" s="211"/>
      <c r="D27" s="87">
        <f>SUM(D24:D26)</f>
        <v>3233742</v>
      </c>
      <c r="E27" s="86"/>
      <c r="F27" s="87">
        <f>SUM(F24:F26)</f>
        <v>2143471</v>
      </c>
      <c r="G27" s="54"/>
    </row>
    <row r="28" spans="1:7" ht="15" customHeight="1" x14ac:dyDescent="0.25">
      <c r="A28" s="200" t="s">
        <v>123</v>
      </c>
      <c r="B28" s="200"/>
      <c r="C28" s="200"/>
      <c r="D28" s="94"/>
      <c r="E28" s="95"/>
      <c r="F28" s="91"/>
      <c r="G28" s="49"/>
    </row>
    <row r="29" spans="1:7" ht="15" customHeight="1" x14ac:dyDescent="0.25">
      <c r="A29" s="59"/>
      <c r="B29" s="59"/>
      <c r="C29" s="114" t="s">
        <v>124</v>
      </c>
      <c r="D29" s="174">
        <v>-39412273</v>
      </c>
      <c r="E29" s="231"/>
      <c r="F29" s="174">
        <v>-10640959</v>
      </c>
      <c r="G29" s="49"/>
    </row>
    <row r="30" spans="1:7" ht="30" customHeight="1" x14ac:dyDescent="0.25">
      <c r="A30" s="59"/>
      <c r="B30" s="59"/>
      <c r="C30" s="114" t="s">
        <v>125</v>
      </c>
      <c r="D30" s="174">
        <v>1000000</v>
      </c>
      <c r="E30" s="231"/>
      <c r="F30" s="174">
        <v>927717</v>
      </c>
      <c r="G30" s="49"/>
    </row>
    <row r="31" spans="1:7" ht="15" hidden="1" customHeight="1" x14ac:dyDescent="0.25">
      <c r="A31" s="59"/>
      <c r="B31" s="59"/>
      <c r="C31" s="62" t="s">
        <v>1</v>
      </c>
      <c r="D31" s="174"/>
      <c r="E31" s="231"/>
      <c r="F31" s="174"/>
      <c r="G31" s="49"/>
    </row>
    <row r="32" spans="1:7" ht="29.25" hidden="1" customHeight="1" x14ac:dyDescent="0.25">
      <c r="A32" s="59"/>
      <c r="B32" s="59"/>
      <c r="C32" s="89" t="s">
        <v>2</v>
      </c>
      <c r="D32" s="174"/>
      <c r="E32" s="231"/>
      <c r="F32" s="174"/>
      <c r="G32" s="49"/>
    </row>
    <row r="33" spans="1:8" ht="28.5" customHeight="1" x14ac:dyDescent="0.25">
      <c r="A33" s="59"/>
      <c r="B33" s="59"/>
      <c r="C33" s="89" t="s">
        <v>126</v>
      </c>
      <c r="D33" s="174">
        <v>36765539</v>
      </c>
      <c r="E33" s="231"/>
      <c r="F33" s="174">
        <v>14505621</v>
      </c>
      <c r="G33" s="49"/>
    </row>
    <row r="34" spans="1:8" hidden="1" x14ac:dyDescent="0.25">
      <c r="A34" s="60"/>
      <c r="B34" s="60"/>
      <c r="C34" s="90" t="s">
        <v>3</v>
      </c>
      <c r="D34" s="174"/>
      <c r="E34" s="231"/>
      <c r="F34" s="174"/>
      <c r="G34" s="52"/>
    </row>
    <row r="35" spans="1:8" hidden="1" x14ac:dyDescent="0.25">
      <c r="A35" s="60"/>
      <c r="B35" s="60"/>
      <c r="C35" s="90" t="s">
        <v>4</v>
      </c>
      <c r="D35" s="174"/>
      <c r="E35" s="231"/>
      <c r="F35" s="174"/>
      <c r="G35" s="52"/>
    </row>
    <row r="36" spans="1:8" ht="15" customHeight="1" x14ac:dyDescent="0.25">
      <c r="A36" s="59"/>
      <c r="B36" s="59"/>
      <c r="C36" s="174" t="s">
        <v>127</v>
      </c>
      <c r="D36" s="174"/>
      <c r="E36" s="231"/>
      <c r="F36" s="174"/>
      <c r="G36" s="49"/>
    </row>
    <row r="37" spans="1:8" ht="15" customHeight="1" x14ac:dyDescent="0.25">
      <c r="A37" s="59"/>
      <c r="B37" s="59"/>
      <c r="C37" s="174" t="s">
        <v>128</v>
      </c>
      <c r="D37" s="97"/>
      <c r="E37" s="231"/>
      <c r="F37" s="174"/>
      <c r="G37" s="49"/>
    </row>
    <row r="38" spans="1:8" ht="15" customHeight="1" x14ac:dyDescent="0.25">
      <c r="A38" s="59"/>
      <c r="B38" s="59"/>
      <c r="C38" s="174" t="s">
        <v>129</v>
      </c>
      <c r="D38" s="174">
        <v>6230</v>
      </c>
      <c r="E38" s="231"/>
      <c r="F38" s="174">
        <v>4401</v>
      </c>
      <c r="G38" s="49"/>
    </row>
    <row r="39" spans="1:8" ht="28.5" customHeight="1" thickBot="1" x14ac:dyDescent="0.3">
      <c r="A39" s="59"/>
      <c r="B39" s="59"/>
      <c r="C39" s="114" t="s">
        <v>130</v>
      </c>
      <c r="D39" s="97">
        <v>-1180077</v>
      </c>
      <c r="E39" s="231"/>
      <c r="F39" s="232">
        <v>-338070</v>
      </c>
      <c r="G39" s="49"/>
    </row>
    <row r="40" spans="1:8" x14ac:dyDescent="0.25">
      <c r="A40" s="59"/>
      <c r="B40" s="59"/>
      <c r="C40" s="84"/>
      <c r="D40" s="206">
        <f>SUM(D29:D39)</f>
        <v>-2820581</v>
      </c>
      <c r="E40" s="205"/>
      <c r="F40" s="206">
        <f>SUM(F29:F39)</f>
        <v>4458710</v>
      </c>
      <c r="G40" s="52"/>
    </row>
    <row r="41" spans="1:8" ht="15.75" thickBot="1" x14ac:dyDescent="0.3">
      <c r="A41" s="59"/>
      <c r="B41" s="204" t="s">
        <v>131</v>
      </c>
      <c r="C41" s="204"/>
      <c r="D41" s="207"/>
      <c r="E41" s="205"/>
      <c r="F41" s="207"/>
      <c r="G41" s="52"/>
      <c r="H41" s="71"/>
    </row>
    <row r="42" spans="1:8" x14ac:dyDescent="0.25">
      <c r="A42" s="208" t="s">
        <v>115</v>
      </c>
      <c r="B42" s="208"/>
      <c r="C42" s="208"/>
      <c r="D42" s="62"/>
      <c r="E42" s="53"/>
      <c r="F42" s="91"/>
      <c r="G42" s="52"/>
    </row>
    <row r="43" spans="1:8" ht="15.75" customHeight="1" x14ac:dyDescent="0.25">
      <c r="A43" s="59"/>
      <c r="B43" s="59"/>
      <c r="C43" s="83" t="s">
        <v>114</v>
      </c>
      <c r="D43" s="174">
        <v>-9456626</v>
      </c>
      <c r="E43" s="231"/>
      <c r="F43" s="174">
        <v>-10416751</v>
      </c>
      <c r="G43" s="52"/>
    </row>
    <row r="44" spans="1:8" ht="15" customHeight="1" x14ac:dyDescent="0.25">
      <c r="A44" s="59"/>
      <c r="B44" s="59"/>
      <c r="C44" s="83" t="s">
        <v>113</v>
      </c>
      <c r="D44" s="174"/>
      <c r="E44" s="231"/>
      <c r="F44" s="174"/>
      <c r="G44" s="52"/>
    </row>
    <row r="45" spans="1:8" x14ac:dyDescent="0.25">
      <c r="A45" s="59"/>
      <c r="B45" s="59"/>
      <c r="C45" s="83" t="s">
        <v>112</v>
      </c>
      <c r="D45" s="174">
        <v>-1534929</v>
      </c>
      <c r="E45" s="231"/>
      <c r="F45" s="174">
        <v>-58237</v>
      </c>
      <c r="G45" s="52"/>
    </row>
    <row r="46" spans="1:8" ht="15.75" customHeight="1" thickBot="1" x14ac:dyDescent="0.3">
      <c r="A46" s="59"/>
      <c r="B46" s="59"/>
      <c r="C46" s="83" t="s">
        <v>111</v>
      </c>
      <c r="D46" s="174">
        <v>17010805</v>
      </c>
      <c r="E46" s="231"/>
      <c r="F46" s="174">
        <v>10903774</v>
      </c>
      <c r="G46" s="52"/>
    </row>
    <row r="47" spans="1:8" x14ac:dyDescent="0.25">
      <c r="A47" s="59"/>
      <c r="B47" s="59"/>
      <c r="C47" s="84"/>
      <c r="D47" s="206">
        <f>SUM(D43:D46)</f>
        <v>6019250</v>
      </c>
      <c r="E47" s="205"/>
      <c r="F47" s="206">
        <f>SUM(F43:F46)</f>
        <v>428786</v>
      </c>
      <c r="G47" s="52"/>
    </row>
    <row r="48" spans="1:8" ht="15.75" thickBot="1" x14ac:dyDescent="0.3">
      <c r="A48" s="59"/>
      <c r="B48" s="213" t="s">
        <v>110</v>
      </c>
      <c r="C48" s="213"/>
      <c r="D48" s="209"/>
      <c r="E48" s="210"/>
      <c r="F48" s="209"/>
      <c r="G48" s="52"/>
    </row>
    <row r="49" spans="1:11" ht="15.75" thickBot="1" x14ac:dyDescent="0.3">
      <c r="A49" s="59"/>
      <c r="B49" s="59"/>
      <c r="G49" s="52"/>
      <c r="K49" s="71"/>
    </row>
    <row r="50" spans="1:11" ht="15.75" thickBot="1" x14ac:dyDescent="0.3">
      <c r="A50" s="199" t="s">
        <v>109</v>
      </c>
      <c r="B50" s="199"/>
      <c r="C50" s="199"/>
      <c r="D50" s="63">
        <f>D47+D40+D27</f>
        <v>6432411</v>
      </c>
      <c r="E50" s="86"/>
      <c r="F50" s="63">
        <f>F47+F40+F27</f>
        <v>7030967</v>
      </c>
      <c r="G50" s="49"/>
      <c r="H50" s="49"/>
    </row>
    <row r="51" spans="1:11" ht="15.75" thickBot="1" x14ac:dyDescent="0.3">
      <c r="A51" s="199" t="s">
        <v>108</v>
      </c>
      <c r="B51" s="199"/>
      <c r="C51" s="199"/>
      <c r="D51" s="87">
        <v>2346818</v>
      </c>
      <c r="E51" s="53"/>
      <c r="F51" s="63">
        <v>6239260</v>
      </c>
      <c r="G51" s="49"/>
      <c r="H51" s="49"/>
    </row>
    <row r="52" spans="1:11" ht="33.75" customHeight="1" thickBot="1" x14ac:dyDescent="0.3">
      <c r="A52" s="70"/>
      <c r="B52" s="70"/>
      <c r="C52" s="173" t="s">
        <v>107</v>
      </c>
      <c r="D52" s="233">
        <v>466300</v>
      </c>
      <c r="E52" s="231"/>
      <c r="F52" s="233">
        <v>-41529</v>
      </c>
      <c r="G52" s="49"/>
      <c r="H52" s="49"/>
    </row>
    <row r="53" spans="1:11" ht="15.75" thickBot="1" x14ac:dyDescent="0.3">
      <c r="A53" s="199" t="s">
        <v>106</v>
      </c>
      <c r="B53" s="199"/>
      <c r="C53" s="199"/>
      <c r="D53" s="64">
        <f>D51+D50+D52</f>
        <v>9245529</v>
      </c>
      <c r="E53" s="86"/>
      <c r="F53" s="64">
        <f>F51+F50+F52</f>
        <v>13228698</v>
      </c>
      <c r="G53" s="49"/>
      <c r="H53" s="49"/>
    </row>
    <row r="54" spans="1:11" ht="15.75" thickTop="1" x14ac:dyDescent="0.25">
      <c r="A54" s="56"/>
      <c r="B54" s="56"/>
      <c r="C54" s="56"/>
      <c r="D54" s="62"/>
      <c r="E54" s="86"/>
      <c r="F54" s="62"/>
      <c r="G54" s="49"/>
      <c r="H54" s="49"/>
    </row>
    <row r="55" spans="1:11" ht="15" customHeight="1" x14ac:dyDescent="0.25">
      <c r="A55" s="56"/>
      <c r="B55" s="181" t="s">
        <v>54</v>
      </c>
      <c r="C55" s="181"/>
      <c r="D55" s="181"/>
      <c r="E55" s="156"/>
      <c r="F55" s="157"/>
      <c r="G55" s="15"/>
      <c r="H55" s="15"/>
    </row>
    <row r="56" spans="1:11" x14ac:dyDescent="0.25">
      <c r="A56" s="55"/>
      <c r="B56" s="16"/>
      <c r="C56" s="16"/>
      <c r="D56" s="16"/>
      <c r="E56" s="156"/>
      <c r="F56" s="157"/>
      <c r="G56" s="15"/>
      <c r="H56" s="15"/>
    </row>
    <row r="57" spans="1:11" ht="15.75" x14ac:dyDescent="0.25">
      <c r="B57" s="43"/>
      <c r="C57" s="16"/>
      <c r="D57" s="158"/>
      <c r="E57" s="16"/>
      <c r="G57" s="159"/>
      <c r="H57" s="159"/>
      <c r="I57" s="28"/>
    </row>
    <row r="58" spans="1:11" ht="15" customHeight="1" x14ac:dyDescent="0.25">
      <c r="B58" s="179" t="s">
        <v>55</v>
      </c>
      <c r="C58" s="179"/>
      <c r="D58" s="218" t="s">
        <v>56</v>
      </c>
      <c r="E58" s="229"/>
      <c r="G58" s="219"/>
      <c r="H58" s="219"/>
      <c r="I58" s="17"/>
    </row>
    <row r="59" spans="1:11" ht="15.75" customHeight="1" x14ac:dyDescent="0.25">
      <c r="B59" s="180" t="s">
        <v>57</v>
      </c>
      <c r="C59" s="180"/>
      <c r="D59" s="3" t="s">
        <v>58</v>
      </c>
      <c r="E59" s="16"/>
      <c r="G59" s="3"/>
      <c r="H59" s="3"/>
      <c r="I59" s="28"/>
    </row>
    <row r="60" spans="1:11" x14ac:dyDescent="0.25">
      <c r="B60" s="172"/>
      <c r="C60" s="15"/>
      <c r="D60" s="157"/>
      <c r="E60" s="15"/>
      <c r="G60" s="15"/>
      <c r="H60" s="15"/>
      <c r="I60" s="15"/>
    </row>
    <row r="61" spans="1:11" x14ac:dyDescent="0.25">
      <c r="A61" s="49"/>
      <c r="B61" s="49"/>
      <c r="C61" s="49"/>
      <c r="D61" s="91"/>
      <c r="E61" s="91"/>
      <c r="F61" s="91"/>
      <c r="G61" s="49"/>
      <c r="H61" s="49"/>
    </row>
    <row r="62" spans="1:11" x14ac:dyDescent="0.25">
      <c r="A62" s="49"/>
      <c r="B62" s="49"/>
      <c r="C62" s="49"/>
      <c r="D62" s="91"/>
      <c r="E62" s="91"/>
      <c r="F62" s="91"/>
      <c r="G62" s="49"/>
      <c r="H62" s="49"/>
    </row>
    <row r="63" spans="1:11" x14ac:dyDescent="0.25">
      <c r="A63" s="49"/>
      <c r="B63" s="49"/>
      <c r="C63" s="49"/>
      <c r="D63" s="91"/>
      <c r="E63" s="91"/>
      <c r="F63" s="91"/>
      <c r="G63" s="49"/>
      <c r="H63" s="49"/>
    </row>
    <row r="64" spans="1:11" x14ac:dyDescent="0.25">
      <c r="A64" s="49"/>
      <c r="B64" s="49"/>
      <c r="C64" s="49"/>
      <c r="D64" s="91"/>
      <c r="E64" s="91"/>
      <c r="F64" s="91"/>
      <c r="G64" s="49"/>
      <c r="H64" s="49"/>
    </row>
  </sheetData>
  <mergeCells count="26">
    <mergeCell ref="A1:C1"/>
    <mergeCell ref="A50:C50"/>
    <mergeCell ref="A51:C51"/>
    <mergeCell ref="B15:C15"/>
    <mergeCell ref="B41:C41"/>
    <mergeCell ref="B48:C48"/>
    <mergeCell ref="A4:C4"/>
    <mergeCell ref="A53:C53"/>
    <mergeCell ref="A28:C28"/>
    <mergeCell ref="D2:F2"/>
    <mergeCell ref="A2:C2"/>
    <mergeCell ref="A3:C3"/>
    <mergeCell ref="B5:C5"/>
    <mergeCell ref="A6:C6"/>
    <mergeCell ref="E40:E41"/>
    <mergeCell ref="F40:F41"/>
    <mergeCell ref="A42:C42"/>
    <mergeCell ref="D40:D41"/>
    <mergeCell ref="D47:D48"/>
    <mergeCell ref="E47:E48"/>
    <mergeCell ref="F47:F48"/>
    <mergeCell ref="B24:C24"/>
    <mergeCell ref="B27:C27"/>
    <mergeCell ref="B59:C59"/>
    <mergeCell ref="B55:D55"/>
    <mergeCell ref="B58:C58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Normal="100" workbookViewId="0">
      <selection sqref="A1:H1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22.5703125" customWidth="1"/>
    <col min="7" max="7" width="1.5703125" customWidth="1"/>
    <col min="8" max="8" width="15.140625" customWidth="1"/>
    <col min="9" max="9" width="1.57031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215" t="str">
        <f>SFP!A1</f>
        <v>RG BRANDS JSC &amp; SUBSIDIARIES</v>
      </c>
      <c r="B1" s="215"/>
      <c r="C1" s="215"/>
      <c r="D1" s="215"/>
      <c r="E1" s="215"/>
      <c r="F1" s="215"/>
      <c r="G1" s="215"/>
      <c r="H1" s="215"/>
      <c r="I1" s="67"/>
      <c r="J1" s="66"/>
      <c r="K1" s="67"/>
      <c r="L1" s="67"/>
      <c r="M1" s="66"/>
    </row>
    <row r="2" spans="1:14" ht="28.5" customHeight="1" x14ac:dyDescent="0.25">
      <c r="A2" s="216" t="s">
        <v>138</v>
      </c>
      <c r="B2" s="216"/>
      <c r="C2" s="216"/>
      <c r="D2" s="216"/>
      <c r="E2" s="216"/>
      <c r="F2" s="216"/>
      <c r="G2" s="216"/>
      <c r="H2" s="216"/>
      <c r="I2" s="216"/>
      <c r="J2" s="216"/>
      <c r="K2" s="68"/>
      <c r="L2" s="162" t="s">
        <v>8</v>
      </c>
      <c r="M2" s="66"/>
    </row>
    <row r="3" spans="1:14" s="78" customFormat="1" ht="48.75" customHeight="1" thickBot="1" x14ac:dyDescent="0.3">
      <c r="A3" s="77"/>
      <c r="B3" s="107" t="s">
        <v>32</v>
      </c>
      <c r="C3" s="107"/>
      <c r="D3" s="107" t="s">
        <v>92</v>
      </c>
      <c r="E3" s="107"/>
      <c r="F3" s="107" t="s">
        <v>93</v>
      </c>
      <c r="G3" s="107"/>
      <c r="H3" s="107" t="s">
        <v>94</v>
      </c>
      <c r="I3" s="107"/>
      <c r="J3" s="107" t="s">
        <v>95</v>
      </c>
      <c r="K3" s="107"/>
      <c r="L3" s="163" t="s">
        <v>96</v>
      </c>
      <c r="M3" s="163" t="s">
        <v>97</v>
      </c>
    </row>
    <row r="4" spans="1:14" ht="16.5" thickTop="1" thickBot="1" x14ac:dyDescent="0.3">
      <c r="A4" s="75" t="s">
        <v>98</v>
      </c>
      <c r="B4" s="64">
        <v>2787696</v>
      </c>
      <c r="C4" s="64"/>
      <c r="D4" s="64">
        <v>-163364</v>
      </c>
      <c r="E4" s="64"/>
      <c r="F4" s="64">
        <v>-947400</v>
      </c>
      <c r="G4" s="64"/>
      <c r="H4" s="64">
        <v>3665875</v>
      </c>
      <c r="I4" s="64"/>
      <c r="J4" s="64">
        <v>-245669</v>
      </c>
      <c r="K4" s="64"/>
      <c r="L4" s="64">
        <v>17491822</v>
      </c>
      <c r="M4" s="64">
        <f>SUM(B4:L4)</f>
        <v>22588960</v>
      </c>
      <c r="N4" s="71"/>
    </row>
    <row r="5" spans="1:14" ht="15.75" thickTop="1" x14ac:dyDescent="0.25">
      <c r="A5" s="75" t="s">
        <v>99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174">
        <v>6236560</v>
      </c>
      <c r="M5" s="62">
        <f>SUM(B5:L5)</f>
        <v>6236560</v>
      </c>
      <c r="N5" s="71"/>
    </row>
    <row r="6" spans="1:14" x14ac:dyDescent="0.25">
      <c r="A6" s="161" t="s">
        <v>100</v>
      </c>
      <c r="B6" s="80" t="s">
        <v>6</v>
      </c>
      <c r="C6" s="79"/>
      <c r="D6" s="80" t="s">
        <v>6</v>
      </c>
      <c r="E6" s="79"/>
      <c r="F6" s="80" t="s">
        <v>6</v>
      </c>
      <c r="G6" s="79"/>
      <c r="H6" s="80" t="s">
        <v>6</v>
      </c>
      <c r="I6" s="79"/>
      <c r="J6" s="80" t="s">
        <v>6</v>
      </c>
      <c r="K6" s="79"/>
      <c r="L6" s="62">
        <v>0</v>
      </c>
      <c r="M6" s="62">
        <f>SUM(B6:L6)</f>
        <v>0</v>
      </c>
      <c r="N6" s="71"/>
    </row>
    <row r="7" spans="1:14" x14ac:dyDescent="0.25">
      <c r="A7" s="164" t="s">
        <v>101</v>
      </c>
      <c r="B7" s="80" t="s">
        <v>6</v>
      </c>
      <c r="C7" s="79"/>
      <c r="D7" s="80" t="s">
        <v>6</v>
      </c>
      <c r="E7" s="79"/>
      <c r="F7" s="80" t="s">
        <v>6</v>
      </c>
      <c r="G7" s="79"/>
      <c r="H7" s="80"/>
      <c r="I7" s="79"/>
      <c r="J7" s="80" t="s">
        <v>6</v>
      </c>
      <c r="K7" s="79"/>
      <c r="L7" s="80" t="s">
        <v>6</v>
      </c>
      <c r="M7" s="80">
        <f t="shared" ref="M7:M10" si="0">SUM(B7:L7)</f>
        <v>0</v>
      </c>
      <c r="N7" s="71"/>
    </row>
    <row r="8" spans="1:14" x14ac:dyDescent="0.25">
      <c r="A8" s="164" t="s">
        <v>102</v>
      </c>
      <c r="B8" s="80" t="s">
        <v>6</v>
      </c>
      <c r="C8" s="79"/>
      <c r="D8" s="80">
        <v>-656699</v>
      </c>
      <c r="E8" s="79"/>
      <c r="F8" s="80" t="s">
        <v>6</v>
      </c>
      <c r="G8" s="79"/>
      <c r="H8" s="80" t="s">
        <v>6</v>
      </c>
      <c r="I8" s="79"/>
      <c r="J8" s="80" t="s">
        <v>6</v>
      </c>
      <c r="K8" s="79"/>
      <c r="L8" s="80" t="s">
        <v>6</v>
      </c>
      <c r="M8" s="80">
        <f t="shared" si="0"/>
        <v>-656699</v>
      </c>
      <c r="N8" s="71"/>
    </row>
    <row r="9" spans="1:14" x14ac:dyDescent="0.25">
      <c r="A9" s="164" t="s">
        <v>103</v>
      </c>
      <c r="B9" s="80" t="s">
        <v>6</v>
      </c>
      <c r="C9" s="79"/>
      <c r="D9" s="80" t="s">
        <v>6</v>
      </c>
      <c r="E9" s="79"/>
      <c r="F9" s="80" t="s">
        <v>6</v>
      </c>
      <c r="G9" s="79"/>
      <c r="H9" s="80" t="s">
        <v>6</v>
      </c>
      <c r="I9" s="79"/>
      <c r="J9" s="80" t="s">
        <v>6</v>
      </c>
      <c r="K9" s="79"/>
      <c r="L9" s="80">
        <v>-878230</v>
      </c>
      <c r="M9" s="80">
        <f t="shared" si="0"/>
        <v>-878230</v>
      </c>
      <c r="N9" s="71"/>
    </row>
    <row r="10" spans="1:14" ht="30" x14ac:dyDescent="0.25">
      <c r="A10" s="164" t="s">
        <v>104</v>
      </c>
      <c r="B10" s="80" t="s">
        <v>6</v>
      </c>
      <c r="C10" s="79"/>
      <c r="D10" s="80" t="s">
        <v>6</v>
      </c>
      <c r="E10" s="79"/>
      <c r="F10" s="80" t="s">
        <v>6</v>
      </c>
      <c r="G10" s="79"/>
      <c r="H10" s="108" t="s">
        <v>6</v>
      </c>
      <c r="I10" s="62"/>
      <c r="J10" s="174">
        <v>-186110</v>
      </c>
      <c r="K10" s="62"/>
      <c r="L10" s="108" t="s">
        <v>6</v>
      </c>
      <c r="M10" s="62">
        <f t="shared" si="0"/>
        <v>-186110</v>
      </c>
      <c r="N10" s="71"/>
    </row>
    <row r="11" spans="1:14" ht="15.75" thickBot="1" x14ac:dyDescent="0.3">
      <c r="A11" s="164" t="s">
        <v>105</v>
      </c>
      <c r="B11" s="81" t="s">
        <v>6</v>
      </c>
      <c r="C11" s="82"/>
      <c r="D11" s="81" t="s">
        <v>6</v>
      </c>
      <c r="E11" s="82"/>
      <c r="F11" s="81" t="s">
        <v>6</v>
      </c>
      <c r="G11" s="82"/>
      <c r="H11" s="240">
        <v>-254602</v>
      </c>
      <c r="I11" s="64"/>
      <c r="J11" s="64"/>
      <c r="K11" s="64"/>
      <c r="L11" s="64">
        <f>-H11</f>
        <v>254602</v>
      </c>
      <c r="M11" s="64"/>
      <c r="N11" s="71"/>
    </row>
    <row r="12" spans="1:14" ht="16.5" thickTop="1" thickBot="1" x14ac:dyDescent="0.3">
      <c r="A12" s="75" t="s">
        <v>139</v>
      </c>
      <c r="B12" s="64">
        <f>SUM(B4:B11)</f>
        <v>2787696</v>
      </c>
      <c r="C12" s="64"/>
      <c r="D12" s="64">
        <f>SUM(D4:D11)</f>
        <v>-820063</v>
      </c>
      <c r="E12" s="64"/>
      <c r="F12" s="64">
        <f>SUM(F4:F11)</f>
        <v>-947400</v>
      </c>
      <c r="G12" s="64"/>
      <c r="H12" s="64">
        <f>SUM(H4:H11)</f>
        <v>3411273</v>
      </c>
      <c r="I12" s="64"/>
      <c r="J12" s="64">
        <f>SUM(J4:J11)</f>
        <v>-431779</v>
      </c>
      <c r="K12" s="64"/>
      <c r="L12" s="64">
        <f>SUM(L4:L11)</f>
        <v>23104754</v>
      </c>
      <c r="M12" s="64">
        <f>SUM(M4:M11)</f>
        <v>27104481</v>
      </c>
      <c r="N12" s="71"/>
    </row>
    <row r="13" spans="1:14" ht="15.75" thickTop="1" x14ac:dyDescent="0.25"/>
    <row r="14" spans="1:14" ht="15" customHeight="1" x14ac:dyDescent="0.25">
      <c r="A14" s="76"/>
      <c r="B14" s="181" t="s">
        <v>54</v>
      </c>
      <c r="C14" s="181"/>
      <c r="D14" s="181"/>
      <c r="E14" s="181"/>
      <c r="F14" s="181"/>
      <c r="G14" s="181"/>
      <c r="H14" s="165"/>
      <c r="I14" s="166"/>
    </row>
    <row r="15" spans="1:14" x14ac:dyDescent="0.25">
      <c r="A15" s="55"/>
      <c r="B15" s="50"/>
      <c r="C15" s="50"/>
      <c r="D15" s="50"/>
      <c r="E15" s="167"/>
      <c r="F15" s="167"/>
      <c r="G15" s="166"/>
      <c r="H15" s="165"/>
      <c r="I15" s="166"/>
    </row>
    <row r="16" spans="1:14" x14ac:dyDescent="0.25">
      <c r="A16" s="49"/>
      <c r="B16" s="57"/>
      <c r="C16" s="57"/>
      <c r="D16" s="57"/>
      <c r="E16" s="50"/>
      <c r="F16" s="58"/>
      <c r="G16" s="65"/>
      <c r="H16" s="236"/>
      <c r="I16" s="237"/>
      <c r="J16" s="238"/>
      <c r="K16" s="238"/>
    </row>
    <row r="17" spans="1:11" ht="15" customHeight="1" x14ac:dyDescent="0.25">
      <c r="A17" s="49"/>
      <c r="B17" s="217" t="s">
        <v>55</v>
      </c>
      <c r="C17" s="217"/>
      <c r="D17" s="217"/>
      <c r="E17" s="168"/>
      <c r="F17" s="218" t="s">
        <v>56</v>
      </c>
      <c r="G17" s="219"/>
      <c r="H17" s="239"/>
      <c r="I17" s="238"/>
      <c r="J17" s="238"/>
      <c r="K17" s="238"/>
    </row>
    <row r="18" spans="1:11" x14ac:dyDescent="0.25">
      <c r="A18" s="49"/>
      <c r="B18" s="169" t="s">
        <v>57</v>
      </c>
      <c r="C18" s="170"/>
      <c r="D18" s="171"/>
      <c r="E18" s="171"/>
      <c r="F18" s="3" t="s">
        <v>58</v>
      </c>
      <c r="H18" s="236"/>
      <c r="I18" s="238"/>
      <c r="J18" s="238"/>
      <c r="K18" s="238"/>
    </row>
    <row r="19" spans="1:11" x14ac:dyDescent="0.25">
      <c r="A19" s="49"/>
      <c r="B19" s="51"/>
      <c r="C19" s="51"/>
      <c r="D19" s="171"/>
      <c r="E19" s="171"/>
      <c r="F19" s="235"/>
      <c r="G19" s="235"/>
      <c r="H19" s="167"/>
      <c r="I19" s="166"/>
    </row>
  </sheetData>
  <mergeCells count="5">
    <mergeCell ref="A1:H1"/>
    <mergeCell ref="A2:J2"/>
    <mergeCell ref="B17:D17"/>
    <mergeCell ref="B14:D14"/>
    <mergeCell ref="E14:G1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SFP</vt:lpstr>
      <vt:lpstr>PL</vt:lpstr>
      <vt:lpstr>CF</vt:lpstr>
      <vt:lpstr>СК</vt:lpstr>
      <vt:lpstr>CF!Область_печати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2017-07-31T06:31:21Z</cp:lastPrinted>
  <dcterms:created xsi:type="dcterms:W3CDTF">2016-08-04T11:33:48Z</dcterms:created>
  <dcterms:modified xsi:type="dcterms:W3CDTF">2020-08-28T12:08:46Z</dcterms:modified>
</cp:coreProperties>
</file>