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21\3-2021\"/>
    </mc:Choice>
  </mc:AlternateContent>
  <xr:revisionPtr revIDLastSave="0" documentId="13_ncr:1_{3E102F3B-CCC5-4033-AB42-0F3F04113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У" sheetId="2" r:id="rId2"/>
    <sheet name="ОДДС" sheetId="3" r:id="rId3"/>
    <sheet name="СК" sheetId="4" r:id="rId4"/>
  </sheets>
  <definedNames>
    <definedName name="_xlnm.Print_Area" localSheetId="2">ОДДС!$A$1:$G$57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3" i="3" l="1"/>
  <c r="D3" i="3"/>
  <c r="F46" i="3" l="1"/>
  <c r="M10" i="4" l="1"/>
  <c r="M9" i="4"/>
  <c r="L12" i="4" l="1"/>
  <c r="D39" i="3" l="1"/>
  <c r="F24" i="1" l="1"/>
  <c r="F39" i="3" l="1"/>
  <c r="H56" i="1"/>
  <c r="F56" i="1"/>
  <c r="H46" i="1"/>
  <c r="F46" i="1"/>
  <c r="H36" i="1"/>
  <c r="F36" i="1"/>
  <c r="H24" i="1"/>
  <c r="H13" i="1"/>
  <c r="F26" i="1"/>
  <c r="F59" i="1" l="1"/>
  <c r="H26" i="1"/>
  <c r="H59" i="1" s="1"/>
  <c r="F37" i="1"/>
  <c r="F58" i="1" s="1"/>
  <c r="D46" i="3" l="1"/>
  <c r="F21" i="2" l="1"/>
  <c r="M4" i="4" l="1"/>
  <c r="J13" i="4"/>
  <c r="F13" i="4"/>
  <c r="D13" i="4"/>
  <c r="B13" i="4"/>
  <c r="H13" i="4"/>
  <c r="M11" i="4"/>
  <c r="M8" i="4"/>
  <c r="M7" i="4"/>
  <c r="M6" i="4"/>
  <c r="H21" i="2" l="1"/>
  <c r="H8" i="2" l="1"/>
  <c r="H11" i="2" s="1"/>
  <c r="H16" i="2" s="1"/>
  <c r="F8" i="2"/>
  <c r="H37" i="1"/>
  <c r="H58" i="1" s="1"/>
  <c r="H62" i="1" s="1"/>
  <c r="H18" i="2" l="1"/>
  <c r="H22" i="2" s="1"/>
  <c r="F14" i="3"/>
  <c r="F23" i="3" s="1"/>
  <c r="F26" i="3" s="1"/>
  <c r="F11" i="2"/>
  <c r="F16" i="2" s="1"/>
  <c r="F62" i="1"/>
  <c r="F18" i="2" l="1"/>
  <c r="D14" i="3"/>
  <c r="D23" i="3" s="1"/>
  <c r="D26" i="3" s="1"/>
  <c r="D49" i="3" s="1"/>
  <c r="D52" i="3" s="1"/>
  <c r="D55" i="3" s="1"/>
  <c r="F49" i="3"/>
  <c r="F52" i="3" s="1"/>
  <c r="F22" i="2" l="1"/>
  <c r="M5" i="4"/>
  <c r="M13" i="4" s="1"/>
  <c r="L13" i="4"/>
</calcChain>
</file>

<file path=xl/sharedStrings.xml><?xml version="1.0" encoding="utf-8"?>
<sst xmlns="http://schemas.openxmlformats.org/spreadsheetml/2006/main" count="200" uniqueCount="148">
  <si>
    <t>АО "RG BRANDS" И ЕГО ДОЧЕРНИЕ КОМПАНИИ</t>
  </si>
  <si>
    <t>(в тысячах тенге)</t>
  </si>
  <si>
    <t>Приме- чание</t>
  </si>
  <si>
    <t>АКТИВЫ</t>
  </si>
  <si>
    <t>ДОЛГОСРОЧНЫЕ АКТИВЫ:</t>
  </si>
  <si>
    <t>Основные средства</t>
  </si>
  <si>
    <t>Инвестиционная недвижимость</t>
  </si>
  <si>
    <t>Авансы выданные</t>
  </si>
  <si>
    <t>Нематериальные активы</t>
  </si>
  <si>
    <t>Гудвилл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</si>
  <si>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</si>
  <si>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</si>
  <si>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</si>
  <si>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</si>
  <si>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</si>
  <si>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</si>
  <si>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</si>
  <si>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</si>
  <si>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Активы, классифицируемые как удерживаемые для продажи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</si>
  <si>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</si>
  <si>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</si>
  <si>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</si>
  <si>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</si>
  <si>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</si>
  <si>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>Привилегированные акции, удерживаемые внутри группы</t>
  </si>
  <si>
    <t>Выкупленные  акции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</si>
  <si>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</si>
  <si>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</si>
  <si>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</si>
  <si>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</si>
  <si>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</si>
  <si>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</si>
  <si>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Задолженность по облигациям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</si>
  <si>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</si>
  <si>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</si>
  <si>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</si>
  <si>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</si>
  <si>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</si>
  <si>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</si>
  <si>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</si>
  <si>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</si>
  <si>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</si>
  <si>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>Балансовая стоимость 1 простой акции</t>
  </si>
  <si>
    <t>Балансовая стоимость 1 привилегированной акции</t>
  </si>
  <si>
    <t>От имени руководства Группы: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</si>
  <si>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</si>
  <si>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</si>
  <si>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</si>
  <si>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</si>
  <si>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</si>
  <si>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</si>
  <si>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</si>
  <si>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</si>
  <si>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</si>
  <si>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</si>
  <si>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</si>
  <si>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</si>
  <si>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</si>
  <si>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 xml:space="preserve">(УБЫТОК)/ПРИБЫЛЬ ЗА ГОД </t>
  </si>
  <si>
    <t>Переоценка основных средств</t>
  </si>
  <si>
    <t>Курсовая разница от пересчета зарубежного предприятия</t>
  </si>
  <si>
    <t>ВСЕГО СОВОКУПНЫЙ (УБЫТОК)/ДОХОД</t>
  </si>
  <si>
    <t>ПРИБЫЛЬ НА ПРОСТУЮ АКЦИЮ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</si>
  <si>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</si>
  <si>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</si>
  <si>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</si>
  <si>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</si>
  <si>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</si>
  <si>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</si>
  <si>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Убыток не основ деятельности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</si>
  <si>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</si>
  <si>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</si>
  <si>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</si>
  <si>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 xml:space="preserve">Увеличение/(меньшение) товарно-материальных запасов </t>
  </si>
  <si>
    <t xml:space="preserve">(Увеличение)/уменьшение дебиторской задолженности </t>
  </si>
  <si>
    <t xml:space="preserve">Уменьшение/(увеличение) авансов выданных </t>
  </si>
  <si>
    <t xml:space="preserve">Уменьшение/(увеличение) прочих текущих активов </t>
  </si>
  <si>
    <t>Уменьшение/(увеличение) кредиторской задолженности</t>
  </si>
  <si>
    <t xml:space="preserve">Увеличение /(уменьшение) налогов к уплате </t>
  </si>
  <si>
    <t xml:space="preserve">Увеличение /(уменьшение) прочей кредиторской задолженности и начисленных обязательств 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</si>
  <si>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</si>
  <si>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</si>
  <si>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</si>
  <si>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</si>
  <si>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Чистое приобретение инвестиций, предназначенных для торговли 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</si>
  <si>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</si>
  <si>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</si>
  <si>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</si>
  <si>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 xml:space="preserve">Чистый приток денежных средств от покупки и продажи прочих инвестиций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</si>
  <si>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</si>
  <si>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</si>
  <si>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</si>
  <si>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</si>
  <si>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</si>
  <si>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</si>
  <si>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</si>
  <si>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</si>
  <si>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>Дивиденды уплаченные</t>
  </si>
  <si>
    <t>Поступление от выпуска  акций(выкуп)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</si>
  <si>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</si>
  <si>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</si>
  <si>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</si>
  <si>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</si>
  <si>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</si>
  <si>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Увеличение акционерного капитала</t>
  </si>
  <si>
    <t>Переоценка зданий, сооружений</t>
  </si>
  <si>
    <t>Курсовые разницы, возникающие от перевода из иностранной валюты</t>
  </si>
  <si>
    <t>Перенос на нераспределенную прибыль</t>
  </si>
  <si>
    <t>Председатель Правления</t>
  </si>
  <si>
    <t>Прочий совокупный доход</t>
  </si>
  <si>
    <t>Убыток от списания товарно-материальных активов</t>
  </si>
  <si>
    <t>Акционер-
ный
капитал</t>
  </si>
  <si>
    <t>Выкуп-ленные собствен-ные акции</t>
  </si>
  <si>
    <t xml:space="preserve"> Резерв переоцен-ки недвижи-мости </t>
  </si>
  <si>
    <t xml:space="preserve"> Резерв курсовых разниц </t>
  </si>
  <si>
    <t xml:space="preserve"> Нераспре-деленный доход  </t>
  </si>
  <si>
    <t xml:space="preserve"> Всего капитал </t>
  </si>
  <si>
    <t>-</t>
  </si>
  <si>
    <r>
      <t>Приви-легированные акции, удерживаемые внутри группы</t>
    </r>
    <r>
      <rPr>
        <b/>
        <sz val="9"/>
        <color rgb="FF000000"/>
        <rFont val="Times New Roman"/>
        <family val="1"/>
        <charset val="204"/>
      </rPr>
      <t xml:space="preserve">  </t>
    </r>
  </si>
  <si>
    <t>Примечание</t>
  </si>
  <si>
    <t>Чистые денежные средства, полученные от операционной деятельности</t>
  </si>
  <si>
    <t>Главный бухгалтер</t>
  </si>
  <si>
    <t xml:space="preserve"> Главный бухгалтер</t>
  </si>
  <si>
    <t>Чистые денежные средства, полученные от финансовой деятельности</t>
  </si>
  <si>
    <t xml:space="preserve">(Доход)/убыток от выбытия основных средств </t>
  </si>
  <si>
    <t>Дивиденды объявленные</t>
  </si>
  <si>
    <t>Чистые денежные средства, использованные в инвестиционной деятельности</t>
  </si>
  <si>
    <t>Калтаев Тимур</t>
  </si>
  <si>
    <t>Выкуп собственных акций</t>
  </si>
  <si>
    <t>Иванова Наталья</t>
  </si>
  <si>
    <t>Активы в форме права пользования</t>
  </si>
  <si>
    <t>ДЕНЕЖНЫЕ СРЕДСТВА И ИХ ЭКВИВАЛЕНТЫ, конец периода</t>
  </si>
  <si>
    <t>Убыток от выкупа акций</t>
  </si>
  <si>
    <t>На 31 декабря 2020 года</t>
  </si>
  <si>
    <t>Доходы будущих периодов</t>
  </si>
  <si>
    <t>Обязательства по финансовой аренде</t>
  </si>
  <si>
    <t>Текущая часть обязательств по финансовой аренде</t>
  </si>
  <si>
    <t>Корпоративный налог к уплате</t>
  </si>
  <si>
    <t>Краткосрочные доходы будущих периодов</t>
  </si>
  <si>
    <t>На 30 сентября 2021 года</t>
  </si>
  <si>
    <t>9 месяцев 2021</t>
  </si>
  <si>
    <t>9 месяцев 2020</t>
  </si>
  <si>
    <t xml:space="preserve">На 31 декабря 2020г. </t>
  </si>
  <si>
    <t xml:space="preserve">На 30 сентября 2021г. </t>
  </si>
  <si>
    <t xml:space="preserve">Консолидированный отчет об изменениях  в собственном капитале за период, закончившийся 30 сентября 2021 г.                </t>
  </si>
  <si>
    <t>Промежуточный сокращенный консолидированный отчет о финансовом положении по состоянию на 30 сентября 2021 года</t>
  </si>
  <si>
    <r>
      <t xml:space="preserve">Промежуточный сокращенный консолидированный отчет о прибылях и убытках и прочем совокупном доходе за период, закончившийся 30 сентября 2021 года                                         </t>
    </r>
    <r>
      <rPr>
        <sz val="11"/>
        <rFont val="Times New Roman"/>
        <family val="1"/>
        <charset val="204"/>
      </rPr>
      <t xml:space="preserve"> </t>
    </r>
  </si>
  <si>
    <t>Промежуточный сокращенный консолидированный отчет о движении денежных средств за период, закончившийся на 30 сентября 2021 года (косвенный метод)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</si>
</sst>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0" fontId="5" fillId="0" borderId="0" xfId="1" applyFont="1" applyFill="1"/>
    <xf numFmtId="3" fontId="5" fillId="0" borderId="0" xfId="1" applyNumberFormat="1" applyFont="1" applyFill="1"/>
    <xf numFmtId="0" fontId="5" fillId="0" borderId="0" xfId="1" applyFont="1" applyBorder="1" applyAlignment="1">
      <alignment wrapText="1"/>
    </xf>
    <xf numFmtId="0" fontId="5" fillId="0" borderId="0" xfId="1" applyFont="1" applyFill="1" applyBorder="1"/>
    <xf numFmtId="9" fontId="5" fillId="0" borderId="0" xfId="74" applyFont="1" applyFill="1"/>
    <xf numFmtId="0" fontId="5" fillId="0" borderId="0" xfId="1" applyFont="1" applyFill="1" applyBorder="1" applyAlignment="1"/>
    <xf numFmtId="3" fontId="56" fillId="0" borderId="0" xfId="1" applyNumberFormat="1" applyFont="1" applyFill="1"/>
    <xf numFmtId="3" fontId="57" fillId="0" borderId="0" xfId="1" applyNumberFormat="1" applyFont="1" applyFill="1"/>
    <xf numFmtId="0" fontId="5" fillId="0" borderId="0" xfId="1" applyFont="1" applyFill="1" applyAlignment="1">
      <alignment wrapText="1"/>
    </xf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5" fillId="0" borderId="0" xfId="1" applyFont="1" applyBorder="1" applyAlignment="1"/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 applyBorder="1"/>
    <xf numFmtId="0" fontId="5" fillId="0" borderId="0" xfId="217" applyFont="1" applyAlignment="1">
      <alignment horizontal="center"/>
    </xf>
    <xf numFmtId="169" fontId="9" fillId="0" borderId="0" xfId="217" applyNumberFormat="1" applyFont="1" applyAlignment="1"/>
    <xf numFmtId="169" fontId="5" fillId="0" borderId="0" xfId="217" applyNumberFormat="1" applyFont="1" applyAlignment="1"/>
    <xf numFmtId="169" fontId="13" fillId="0" borderId="0" xfId="217" applyNumberFormat="1" applyFont="1" applyBorder="1" applyAlignment="1">
      <alignment horizontal="right"/>
    </xf>
    <xf numFmtId="169" fontId="5" fillId="0" borderId="0" xfId="217" applyNumberFormat="1" applyFont="1" applyAlignment="1">
      <alignment horizontal="right"/>
    </xf>
    <xf numFmtId="169" fontId="5" fillId="0" borderId="0" xfId="217" applyNumberFormat="1" applyFont="1" applyFill="1" applyAlignment="1"/>
    <xf numFmtId="0" fontId="9" fillId="0" borderId="0" xfId="217" applyFont="1" applyFill="1" applyAlignment="1"/>
    <xf numFmtId="169" fontId="9" fillId="0" borderId="0" xfId="217" applyNumberFormat="1" applyFont="1" applyFill="1" applyAlignment="1"/>
    <xf numFmtId="0" fontId="5" fillId="0" borderId="0" xfId="217" applyFont="1" applyBorder="1" applyAlignment="1">
      <alignment wrapText="1"/>
    </xf>
    <xf numFmtId="0" fontId="7" fillId="0" borderId="0" xfId="217" applyNumberFormat="1" applyFont="1" applyAlignment="1">
      <alignment horizontal="center" vertical="center" wrapText="1"/>
    </xf>
    <xf numFmtId="0" fontId="5" fillId="0" borderId="0" xfId="217" applyFont="1" applyFill="1" applyBorder="1"/>
    <xf numFmtId="169" fontId="7" fillId="0" borderId="0" xfId="217" applyNumberFormat="1" applyFont="1" applyFill="1" applyAlignment="1"/>
    <xf numFmtId="169" fontId="16" fillId="0" borderId="0" xfId="217" applyNumberFormat="1" applyFont="1" applyBorder="1" applyAlignment="1">
      <alignment horizontal="right"/>
    </xf>
    <xf numFmtId="169" fontId="13" fillId="0" borderId="0" xfId="217" applyNumberFormat="1" applyFont="1" applyFill="1" applyBorder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 applyAlignment="1"/>
    <xf numFmtId="169" fontId="61" fillId="0" borderId="0" xfId="217" applyNumberFormat="1" applyFont="1" applyFill="1" applyAlignment="1">
      <alignment horizontal="right"/>
    </xf>
    <xf numFmtId="0" fontId="61" fillId="0" borderId="0" xfId="217" applyFont="1" applyAlignment="1">
      <alignment horizontal="center"/>
    </xf>
    <xf numFmtId="169" fontId="61" fillId="0" borderId="0" xfId="217" applyNumberFormat="1" applyFont="1" applyFill="1" applyAlignment="1"/>
    <xf numFmtId="0" fontId="62" fillId="0" borderId="0" xfId="217" applyFont="1" applyAlignment="1">
      <alignment horizontal="center"/>
    </xf>
    <xf numFmtId="167" fontId="61" fillId="0" borderId="0" xfId="217" applyNumberFormat="1" applyFont="1" applyFill="1" applyBorder="1" applyAlignment="1">
      <alignment horizontal="right"/>
    </xf>
    <xf numFmtId="169" fontId="62" fillId="0" borderId="0" xfId="217" applyNumberFormat="1" applyFont="1" applyFill="1" applyAlignment="1">
      <alignment horizontal="right"/>
    </xf>
    <xf numFmtId="169" fontId="62" fillId="0" borderId="0" xfId="217" applyNumberFormat="1" applyFont="1" applyFill="1" applyAlignment="1"/>
    <xf numFmtId="0" fontId="61" fillId="0" borderId="0" xfId="217" applyFont="1" applyFill="1" applyAlignment="1">
      <alignment horizontal="center"/>
    </xf>
    <xf numFmtId="169" fontId="61" fillId="0" borderId="0" xfId="217" applyNumberFormat="1" applyFont="1" applyFill="1" applyBorder="1" applyAlignment="1"/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Fill="1" applyBorder="1" applyAlignment="1"/>
    <xf numFmtId="0" fontId="5" fillId="0" borderId="18" xfId="217" applyFont="1" applyBorder="1" applyAlignment="1">
      <alignment wrapText="1"/>
    </xf>
    <xf numFmtId="0" fontId="5" fillId="0" borderId="18" xfId="217" applyFont="1" applyFill="1" applyBorder="1" applyAlignment="1"/>
    <xf numFmtId="0" fontId="5" fillId="0" borderId="0" xfId="217" applyFont="1" applyBorder="1" applyAlignment="1"/>
    <xf numFmtId="0" fontId="9" fillId="0" borderId="0" xfId="217" applyFont="1" applyBorder="1" applyAlignment="1">
      <alignment wrapText="1"/>
    </xf>
    <xf numFmtId="167" fontId="62" fillId="0" borderId="0" xfId="217" applyNumberFormat="1" applyFont="1" applyFill="1" applyBorder="1" applyAlignment="1">
      <alignment horizontal="right"/>
    </xf>
    <xf numFmtId="169" fontId="61" fillId="0" borderId="0" xfId="217" applyNumberFormat="1" applyFont="1" applyBorder="1" applyAlignment="1"/>
    <xf numFmtId="167" fontId="61" fillId="0" borderId="19" xfId="217" applyNumberFormat="1" applyFont="1" applyFill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 applyAlignment="1"/>
    <xf numFmtId="0" fontId="9" fillId="0" borderId="0" xfId="262" applyFont="1" applyAlignment="1">
      <alignment wrapText="1"/>
    </xf>
    <xf numFmtId="169" fontId="9" fillId="0" borderId="0" xfId="262" applyNumberFormat="1" applyFont="1" applyAlignment="1"/>
    <xf numFmtId="0" fontId="9" fillId="0" borderId="0" xfId="262" applyFont="1" applyFill="1" applyAlignment="1"/>
    <xf numFmtId="169" fontId="9" fillId="0" borderId="0" xfId="262" applyNumberFormat="1" applyFont="1" applyFill="1" applyAlignment="1"/>
    <xf numFmtId="0" fontId="5" fillId="0" borderId="0" xfId="262" applyFont="1" applyBorder="1" applyAlignment="1">
      <alignment wrapText="1"/>
    </xf>
    <xf numFmtId="167" fontId="8" fillId="0" borderId="0" xfId="262" applyNumberFormat="1" applyFont="1" applyFill="1" applyBorder="1"/>
    <xf numFmtId="167" fontId="14" fillId="0" borderId="0" xfId="262" applyNumberFormat="1" applyFont="1" applyBorder="1" applyAlignment="1">
      <alignment wrapText="1"/>
    </xf>
    <xf numFmtId="3" fontId="7" fillId="0" borderId="0" xfId="262" applyNumberFormat="1" applyFont="1" applyFill="1" applyBorder="1" applyAlignment="1">
      <alignment horizontal="center" vertical="center"/>
    </xf>
    <xf numFmtId="167" fontId="55" fillId="0" borderId="0" xfId="262" applyNumberFormat="1" applyFont="1" applyBorder="1"/>
    <xf numFmtId="0" fontId="5" fillId="0" borderId="0" xfId="262" applyFont="1" applyBorder="1" applyAlignment="1">
      <alignment horizontal="left" wrapText="1"/>
    </xf>
    <xf numFmtId="167" fontId="14" fillId="0" borderId="0" xfId="262" applyNumberFormat="1" applyFont="1" applyBorder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 applyBorder="1" applyAlignment="1"/>
    <xf numFmtId="0" fontId="9" fillId="0" borderId="0" xfId="262" applyFont="1" applyBorder="1" applyAlignment="1">
      <alignment wrapText="1"/>
    </xf>
    <xf numFmtId="167" fontId="8" fillId="0" borderId="0" xfId="209" applyNumberFormat="1" applyFont="1" applyBorder="1"/>
    <xf numFmtId="167" fontId="8" fillId="0" borderId="0" xfId="209" applyNumberFormat="1" applyFont="1" applyFill="1" applyBorder="1"/>
    <xf numFmtId="0" fontId="7" fillId="0" borderId="0" xfId="262" applyFont="1" applyBorder="1" applyAlignment="1">
      <alignment wrapText="1"/>
    </xf>
    <xf numFmtId="167" fontId="8" fillId="0" borderId="18" xfId="209" applyNumberFormat="1" applyFont="1" applyBorder="1"/>
    <xf numFmtId="167" fontId="54" fillId="0" borderId="0" xfId="262" applyNumberFormat="1" applyFont="1" applyBorder="1"/>
    <xf numFmtId="167" fontId="54" fillId="0" borderId="0" xfId="262" applyNumberFormat="1" applyFont="1" applyFill="1" applyBorder="1"/>
    <xf numFmtId="169" fontId="64" fillId="0" borderId="0" xfId="262" applyNumberFormat="1" applyFont="1" applyFill="1" applyBorder="1" applyAlignment="1">
      <alignment horizontal="center" wrapText="1"/>
    </xf>
    <xf numFmtId="167" fontId="60" fillId="0" borderId="0" xfId="262" applyNumberFormat="1" applyFont="1" applyFill="1" applyBorder="1" applyAlignment="1">
      <alignment wrapText="1"/>
    </xf>
    <xf numFmtId="167" fontId="60" fillId="0" borderId="20" xfId="262" applyNumberFormat="1" applyFont="1" applyFill="1" applyBorder="1" applyAlignment="1">
      <alignment wrapText="1"/>
    </xf>
    <xf numFmtId="167" fontId="60" fillId="0" borderId="19" xfId="262" applyNumberFormat="1" applyFont="1" applyFill="1" applyBorder="1" applyAlignment="1">
      <alignment wrapText="1"/>
    </xf>
    <xf numFmtId="169" fontId="11" fillId="0" borderId="0" xfId="262" applyNumberFormat="1" applyFont="1" applyFill="1" applyAlignment="1"/>
    <xf numFmtId="0" fontId="60" fillId="0" borderId="18" xfId="262" applyFont="1" applyBorder="1" applyAlignment="1">
      <alignment wrapText="1"/>
    </xf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Border="1" applyAlignment="1">
      <alignment wrapText="1"/>
    </xf>
    <xf numFmtId="0" fontId="62" fillId="0" borderId="0" xfId="217" applyFont="1" applyBorder="1" applyAlignment="1">
      <alignment horizontal="center" wrapText="1"/>
    </xf>
    <xf numFmtId="167" fontId="14" fillId="0" borderId="0" xfId="262" applyNumberFormat="1" applyFont="1" applyBorder="1" applyAlignment="1">
      <alignment horizontal="left" wrapText="1"/>
    </xf>
    <xf numFmtId="167" fontId="0" fillId="0" borderId="0" xfId="0" applyNumberFormat="1"/>
    <xf numFmtId="0" fontId="64" fillId="0" borderId="0" xfId="40" applyFont="1" applyFill="1" applyAlignment="1">
      <alignment horizontal="center" vertical="center"/>
    </xf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Fill="1" applyBorder="1" applyAlignment="1">
      <alignment horizontal="left" wrapText="1"/>
    </xf>
    <xf numFmtId="167" fontId="14" fillId="0" borderId="0" xfId="262" applyNumberFormat="1" applyFont="1" applyBorder="1" applyAlignment="1">
      <alignment horizontal="left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9" fillId="0" borderId="0" xfId="0" applyNumberFormat="1" applyFont="1" applyAlignment="1">
      <alignment horizontal="center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Fill="1" applyBorder="1" applyAlignment="1">
      <alignment horizontal="left" wrapText="1"/>
    </xf>
    <xf numFmtId="167" fontId="60" fillId="0" borderId="0" xfId="262" applyNumberFormat="1" applyFont="1" applyBorder="1" applyAlignment="1">
      <alignment horizontal="center" vertical="top" wrapText="1"/>
    </xf>
    <xf numFmtId="167" fontId="60" fillId="0" borderId="0" xfId="262" applyNumberFormat="1" applyFont="1" applyBorder="1" applyAlignment="1">
      <alignment horizontal="left" wrapText="1"/>
    </xf>
    <xf numFmtId="167" fontId="60" fillId="0" borderId="0" xfId="262" applyNumberFormat="1" applyFont="1" applyBorder="1" applyAlignment="1">
      <alignment horizontal="center" wrapText="1"/>
    </xf>
    <xf numFmtId="167" fontId="14" fillId="0" borderId="0" xfId="262" applyNumberFormat="1" applyFont="1" applyFill="1" applyBorder="1" applyAlignment="1">
      <alignment wrapText="1"/>
    </xf>
    <xf numFmtId="167" fontId="60" fillId="0" borderId="3" xfId="262" applyNumberFormat="1" applyFont="1" applyFill="1" applyBorder="1" applyAlignment="1">
      <alignment wrapText="1"/>
    </xf>
    <xf numFmtId="167" fontId="60" fillId="0" borderId="0" xfId="262" applyNumberFormat="1" applyFont="1" applyBorder="1" applyAlignment="1">
      <alignment wrapText="1"/>
    </xf>
    <xf numFmtId="0" fontId="60" fillId="0" borderId="0" xfId="262" applyFont="1" applyFill="1" applyBorder="1" applyAlignment="1">
      <alignment wrapText="1"/>
    </xf>
    <xf numFmtId="0" fontId="60" fillId="0" borderId="0" xfId="262" applyFont="1" applyFill="1" applyBorder="1" applyAlignment="1"/>
    <xf numFmtId="0" fontId="2" fillId="0" borderId="0" xfId="262" applyAlignment="1"/>
    <xf numFmtId="169" fontId="7" fillId="0" borderId="0" xfId="262" applyNumberFormat="1" applyFont="1" applyFill="1" applyBorder="1" applyAlignment="1"/>
    <xf numFmtId="167" fontId="60" fillId="0" borderId="0" xfId="262" applyNumberFormat="1" applyFont="1" applyFill="1" applyBorder="1" applyAlignment="1">
      <alignment vertical="top" wrapText="1"/>
    </xf>
    <xf numFmtId="167" fontId="64" fillId="0" borderId="0" xfId="262" applyNumberFormat="1" applyFont="1" applyFill="1" applyBorder="1" applyAlignment="1">
      <alignment vertical="top" wrapText="1"/>
    </xf>
    <xf numFmtId="167" fontId="15" fillId="0" borderId="0" xfId="262" applyNumberFormat="1" applyFont="1" applyBorder="1" applyAlignment="1">
      <alignment vertical="top" wrapText="1"/>
    </xf>
    <xf numFmtId="167" fontId="72" fillId="0" borderId="0" xfId="0" applyNumberFormat="1" applyFont="1" applyFill="1" applyAlignment="1">
      <alignment horizontal="right"/>
    </xf>
    <xf numFmtId="173" fontId="14" fillId="0" borderId="0" xfId="40" applyNumberFormat="1" applyFont="1" applyFill="1" applyBorder="1" applyAlignment="1">
      <alignment horizontal="center" vertical="center"/>
    </xf>
    <xf numFmtId="167" fontId="72" fillId="0" borderId="0" xfId="0" applyNumberFormat="1" applyFont="1" applyAlignment="1">
      <alignment horizontal="right"/>
    </xf>
    <xf numFmtId="167" fontId="60" fillId="0" borderId="3" xfId="262" applyNumberFormat="1" applyFont="1" applyFill="1" applyBorder="1" applyAlignment="1">
      <alignment wrapText="1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17" xfId="1" applyFont="1" applyBorder="1" applyAlignment="1"/>
    <xf numFmtId="0" fontId="7" fillId="0" borderId="0" xfId="1" applyFont="1" applyBorder="1" applyAlignment="1"/>
    <xf numFmtId="167" fontId="60" fillId="0" borderId="0" xfId="262" applyNumberFormat="1" applyFont="1" applyFill="1" applyBorder="1" applyAlignment="1">
      <alignment horizontal="left" wrapText="1"/>
    </xf>
    <xf numFmtId="167" fontId="60" fillId="0" borderId="3" xfId="262" applyNumberFormat="1" applyFont="1" applyFill="1" applyBorder="1" applyAlignment="1">
      <alignment wrapText="1"/>
    </xf>
    <xf numFmtId="167" fontId="15" fillId="0" borderId="19" xfId="262" applyNumberFormat="1" applyFont="1" applyFill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4" fillId="0" borderId="0" xfId="1" applyFont="1" applyFill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Border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 applyBorder="1"/>
    <xf numFmtId="174" fontId="5" fillId="0" borderId="0" xfId="1" applyNumberFormat="1" applyFont="1" applyFill="1" applyBorder="1"/>
    <xf numFmtId="174" fontId="60" fillId="0" borderId="0" xfId="1" applyNumberFormat="1" applyFont="1" applyFill="1" applyBorder="1"/>
    <xf numFmtId="174" fontId="60" fillId="0" borderId="0" xfId="1164" applyNumberFormat="1" applyFont="1" applyFill="1"/>
    <xf numFmtId="174" fontId="60" fillId="0" borderId="0" xfId="1" applyNumberFormat="1" applyFont="1" applyBorder="1"/>
    <xf numFmtId="174" fontId="5" fillId="0" borderId="0" xfId="1" applyNumberFormat="1" applyFont="1" applyFill="1"/>
    <xf numFmtId="174" fontId="60" fillId="0" borderId="0" xfId="1" applyNumberFormat="1" applyFont="1" applyFill="1"/>
    <xf numFmtId="174" fontId="63" fillId="0" borderId="0" xfId="1" applyNumberFormat="1" applyFont="1" applyFill="1" applyBorder="1"/>
    <xf numFmtId="174" fontId="12" fillId="0" borderId="0" xfId="1" applyNumberFormat="1" applyFont="1" applyFill="1" applyBorder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5" fillId="0" borderId="0" xfId="1" applyNumberFormat="1" applyFont="1" applyBorder="1" applyAlignment="1"/>
    <xf numFmtId="174" fontId="7" fillId="0" borderId="17" xfId="1" applyNumberFormat="1" applyFont="1" applyBorder="1" applyAlignment="1">
      <alignment horizontal="left"/>
    </xf>
    <xf numFmtId="174" fontId="7" fillId="0" borderId="0" xfId="1" applyNumberFormat="1" applyFont="1" applyBorder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 applyAlignme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1" fillId="0" borderId="0" xfId="0" applyFont="1" applyAlignment="1">
      <alignment horizontal="center"/>
    </xf>
    <xf numFmtId="0" fontId="60" fillId="0" borderId="0" xfId="1" applyFont="1" applyFill="1" applyAlignment="1">
      <alignment horizontal="center" wrapText="1"/>
    </xf>
    <xf numFmtId="0" fontId="60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Border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Fill="1" applyBorder="1" applyAlignment="1">
      <alignment horizontal="right"/>
    </xf>
    <xf numFmtId="173" fontId="5" fillId="0" borderId="0" xfId="40" applyNumberFormat="1" applyFont="1" applyFill="1" applyAlignment="1">
      <alignment horizontal="center" vertical="center"/>
    </xf>
    <xf numFmtId="167" fontId="5" fillId="0" borderId="18" xfId="217" applyNumberFormat="1" applyFont="1" applyFill="1" applyBorder="1" applyAlignment="1">
      <alignment horizontal="right"/>
    </xf>
    <xf numFmtId="167" fontId="5" fillId="0" borderId="0" xfId="217" applyNumberFormat="1" applyFont="1" applyAlignment="1"/>
    <xf numFmtId="173" fontId="5" fillId="0" borderId="18" xfId="40" applyNumberFormat="1" applyFont="1" applyFill="1" applyBorder="1" applyAlignment="1">
      <alignment horizontal="center" vertical="center"/>
    </xf>
    <xf numFmtId="173" fontId="5" fillId="0" borderId="18" xfId="40" applyNumberFormat="1" applyFont="1" applyBorder="1" applyAlignment="1">
      <alignment horizontal="center" vertical="center"/>
    </xf>
    <xf numFmtId="169" fontId="5" fillId="0" borderId="0" xfId="217" applyNumberFormat="1" applyFont="1" applyBorder="1" applyAlignment="1"/>
    <xf numFmtId="169" fontId="62" fillId="0" borderId="16" xfId="217" applyNumberFormat="1" applyFont="1" applyFill="1" applyBorder="1" applyAlignment="1">
      <alignment horizontal="right"/>
    </xf>
    <xf numFmtId="169" fontId="5" fillId="0" borderId="0" xfId="217" applyNumberFormat="1" applyFont="1" applyFill="1" applyBorder="1" applyAlignment="1"/>
    <xf numFmtId="173" fontId="5" fillId="0" borderId="0" xfId="40" applyNumberFormat="1" applyFont="1" applyFill="1" applyBorder="1" applyAlignment="1">
      <alignment horizontal="center" vertical="center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Fill="1" applyBorder="1" applyAlignment="1">
      <alignment wrapText="1"/>
    </xf>
    <xf numFmtId="0" fontId="5" fillId="0" borderId="0" xfId="1" applyFont="1" applyBorder="1" applyAlignment="1">
      <alignment horizontal="center" wrapText="1"/>
    </xf>
    <xf numFmtId="0" fontId="7" fillId="0" borderId="0" xfId="217" applyFont="1" applyBorder="1" applyAlignment="1">
      <alignment wrapText="1"/>
    </xf>
    <xf numFmtId="0" fontId="5" fillId="0" borderId="0" xfId="262" applyFont="1" applyFill="1" applyBorder="1"/>
    <xf numFmtId="0" fontId="0" fillId="0" borderId="0" xfId="0" applyBorder="1"/>
    <xf numFmtId="0" fontId="60" fillId="0" borderId="0" xfId="1" applyFont="1" applyAlignment="1">
      <alignment horizontal="center" wrapText="1"/>
    </xf>
    <xf numFmtId="167" fontId="5" fillId="0" borderId="3" xfId="262" applyNumberFormat="1" applyFont="1" applyFill="1" applyBorder="1" applyAlignment="1">
      <alignment wrapText="1"/>
    </xf>
    <xf numFmtId="167" fontId="72" fillId="0" borderId="0" xfId="262" applyNumberFormat="1" applyFont="1" applyAlignment="1"/>
    <xf numFmtId="167" fontId="72" fillId="0" borderId="3" xfId="262" applyNumberFormat="1" applyFont="1" applyBorder="1" applyAlignment="1"/>
    <xf numFmtId="167" fontId="72" fillId="0" borderId="0" xfId="0" applyNumberFormat="1" applyFont="1" applyAlignment="1">
      <alignment wrapText="1"/>
    </xf>
    <xf numFmtId="167" fontId="72" fillId="0" borderId="0" xfId="0" applyNumberFormat="1" applyFont="1" applyAlignment="1">
      <alignment horizontal="center" wrapText="1"/>
    </xf>
    <xf numFmtId="167" fontId="5" fillId="0" borderId="0" xfId="262" applyNumberFormat="1" applyFont="1" applyFill="1" applyBorder="1" applyAlignment="1">
      <alignment horizontal="center" wrapText="1"/>
    </xf>
    <xf numFmtId="167" fontId="5" fillId="0" borderId="19" xfId="262" applyNumberFormat="1" applyFont="1" applyFill="1" applyBorder="1" applyAlignment="1">
      <alignment wrapText="1"/>
    </xf>
    <xf numFmtId="0" fontId="60" fillId="0" borderId="0" xfId="1" applyFont="1" applyAlignment="1">
      <alignment horizontal="center" wrapText="1"/>
    </xf>
    <xf numFmtId="0" fontId="60" fillId="0" borderId="0" xfId="1" applyFont="1" applyAlignment="1">
      <alignment wrapText="1"/>
    </xf>
    <xf numFmtId="167" fontId="6" fillId="0" borderId="0" xfId="262" applyNumberFormat="1" applyFont="1" applyBorder="1" applyAlignment="1"/>
    <xf numFmtId="174" fontId="11" fillId="0" borderId="0" xfId="1164" applyNumberFormat="1" applyFont="1" applyFill="1" applyAlignment="1"/>
    <xf numFmtId="0" fontId="60" fillId="0" borderId="0" xfId="1" applyFont="1" applyAlignment="1">
      <alignment horizontal="left" wrapText="1"/>
    </xf>
    <xf numFmtId="0" fontId="60" fillId="0" borderId="0" xfId="1" applyFont="1" applyFill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64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Fill="1" applyAlignment="1">
      <alignment horizontal="left" vertical="center" wrapText="1"/>
    </xf>
    <xf numFmtId="0" fontId="64" fillId="0" borderId="0" xfId="1" applyFont="1" applyFill="1" applyAlignment="1">
      <alignment horizontal="center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0" fontId="61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5" fillId="0" borderId="0" xfId="217" applyFont="1" applyBorder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61" fillId="0" borderId="0" xfId="217" applyFont="1" applyFill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167" fontId="60" fillId="0" borderId="0" xfId="262" applyNumberFormat="1" applyFont="1" applyBorder="1" applyAlignment="1">
      <alignment horizontal="left" wrapText="1"/>
    </xf>
    <xf numFmtId="167" fontId="60" fillId="0" borderId="0" xfId="262" applyNumberFormat="1" applyFont="1" applyBorder="1" applyAlignment="1">
      <alignment wrapText="1"/>
    </xf>
    <xf numFmtId="0" fontId="10" fillId="0" borderId="0" xfId="262" applyFont="1" applyAlignment="1">
      <alignment horizontal="left" wrapText="1"/>
    </xf>
    <xf numFmtId="167" fontId="14" fillId="0" borderId="0" xfId="262" applyNumberFormat="1" applyFont="1" applyBorder="1" applyAlignment="1">
      <alignment horizontal="left" wrapText="1"/>
    </xf>
    <xf numFmtId="167" fontId="60" fillId="0" borderId="0" xfId="262" applyNumberFormat="1" applyFont="1" applyFill="1" applyBorder="1" applyAlignment="1">
      <alignment horizontal="left" wrapText="1"/>
    </xf>
    <xf numFmtId="167" fontId="14" fillId="0" borderId="0" xfId="262" applyNumberFormat="1" applyFont="1" applyFill="1" applyBorder="1" applyAlignment="1">
      <alignment wrapText="1"/>
    </xf>
    <xf numFmtId="167" fontId="60" fillId="0" borderId="21" xfId="262" applyNumberFormat="1" applyFont="1" applyFill="1" applyBorder="1" applyAlignment="1">
      <alignment wrapText="1"/>
    </xf>
    <xf numFmtId="167" fontId="60" fillId="0" borderId="3" xfId="262" applyNumberFormat="1" applyFont="1" applyFill="1" applyBorder="1" applyAlignment="1">
      <alignment wrapText="1"/>
    </xf>
    <xf numFmtId="167" fontId="64" fillId="0" borderId="0" xfId="262" applyNumberFormat="1" applyFont="1" applyBorder="1" applyAlignment="1">
      <alignment horizontal="left" vertical="top" wrapText="1"/>
    </xf>
    <xf numFmtId="0" fontId="54" fillId="0" borderId="3" xfId="262" applyFont="1" applyFill="1" applyBorder="1" applyAlignment="1"/>
    <xf numFmtId="0" fontId="2" fillId="0" borderId="0" xfId="262" applyFill="1" applyBorder="1" applyAlignment="1"/>
    <xf numFmtId="167" fontId="10" fillId="0" borderId="0" xfId="262" applyNumberFormat="1" applyFont="1" applyBorder="1" applyAlignment="1">
      <alignment horizontal="left" wrapText="1"/>
    </xf>
    <xf numFmtId="167" fontId="15" fillId="0" borderId="0" xfId="262" applyNumberFormat="1" applyFont="1" applyBorder="1" applyAlignment="1">
      <alignment horizontal="left" wrapText="1"/>
    </xf>
    <xf numFmtId="0" fontId="7" fillId="0" borderId="0" xfId="262" applyFont="1" applyAlignment="1">
      <alignment horizontal="left" wrapText="1"/>
    </xf>
    <xf numFmtId="167" fontId="64" fillId="0" borderId="0" xfId="262" applyNumberFormat="1" applyFont="1" applyBorder="1" applyAlignment="1">
      <alignment horizontal="left" wrapText="1"/>
    </xf>
    <xf numFmtId="0" fontId="10" fillId="0" borderId="0" xfId="302" applyFont="1" applyAlignment="1">
      <alignment horizontal="left" wrapText="1"/>
    </xf>
    <xf numFmtId="0" fontId="18" fillId="0" borderId="0" xfId="302" applyFont="1" applyBorder="1" applyAlignment="1">
      <alignment horizontal="left" wrapText="1"/>
    </xf>
    <xf numFmtId="0" fontId="7" fillId="0" borderId="17" xfId="262" applyFont="1" applyBorder="1" applyAlignment="1">
      <alignment horizontal="center" wrapText="1"/>
    </xf>
    <xf numFmtId="0" fontId="64" fillId="0" borderId="18" xfId="1" applyFont="1" applyBorder="1" applyAlignment="1">
      <alignment horizontal="left" wrapText="1"/>
    </xf>
    <xf numFmtId="0" fontId="64" fillId="0" borderId="18" xfId="217" applyFont="1" applyBorder="1" applyAlignment="1">
      <alignment horizontal="left"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Normal="100" workbookViewId="0">
      <selection activeCell="B4" sqref="B4:D4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74" customWidth="1"/>
    <col min="6" max="6" width="17.42578125" style="163" customWidth="1"/>
    <col min="7" max="7" width="3.140625" style="164" customWidth="1"/>
    <col min="8" max="8" width="16.85546875" style="163" customWidth="1"/>
    <col min="12" max="12" width="12.140625" customWidth="1"/>
  </cols>
  <sheetData>
    <row r="1" spans="1:14" x14ac:dyDescent="0.25">
      <c r="A1" s="208" t="s">
        <v>0</v>
      </c>
      <c r="B1" s="208"/>
      <c r="C1" s="208"/>
      <c r="D1" s="208"/>
      <c r="E1" s="165"/>
      <c r="F1" s="207"/>
      <c r="G1" s="207"/>
      <c r="H1" s="207"/>
      <c r="I1" s="1"/>
    </row>
    <row r="2" spans="1:14" ht="45" customHeight="1" x14ac:dyDescent="0.25">
      <c r="A2" s="245" t="s">
        <v>145</v>
      </c>
      <c r="B2" s="245"/>
      <c r="C2" s="245"/>
      <c r="D2" s="245"/>
      <c r="E2" s="245"/>
      <c r="F2" s="209" t="s">
        <v>1</v>
      </c>
      <c r="G2" s="209"/>
      <c r="H2" s="209"/>
      <c r="I2" s="1"/>
    </row>
    <row r="3" spans="1:14" x14ac:dyDescent="0.25">
      <c r="A3" s="1"/>
      <c r="B3" s="2"/>
      <c r="C3" s="2"/>
      <c r="D3" s="2"/>
      <c r="E3" s="165"/>
      <c r="F3" s="142"/>
      <c r="G3" s="143"/>
      <c r="H3" s="142"/>
      <c r="I3" s="1"/>
    </row>
    <row r="4" spans="1:14" ht="26.25" x14ac:dyDescent="0.25">
      <c r="A4" s="4"/>
      <c r="B4" s="211"/>
      <c r="C4" s="211"/>
      <c r="D4" s="211"/>
      <c r="E4" s="166" t="s">
        <v>119</v>
      </c>
      <c r="F4" s="144" t="s">
        <v>139</v>
      </c>
      <c r="G4" s="145"/>
      <c r="H4" s="144" t="s">
        <v>133</v>
      </c>
      <c r="I4" s="4"/>
    </row>
    <row r="5" spans="1:14" x14ac:dyDescent="0.25">
      <c r="A5" s="3"/>
      <c r="B5" s="210" t="s">
        <v>3</v>
      </c>
      <c r="C5" s="210"/>
      <c r="D5" s="210"/>
      <c r="E5" s="167"/>
      <c r="F5" s="146"/>
      <c r="G5" s="147"/>
      <c r="H5" s="146"/>
      <c r="I5" s="3"/>
    </row>
    <row r="6" spans="1:14" x14ac:dyDescent="0.25">
      <c r="A6" s="3"/>
      <c r="B6" s="203" t="s">
        <v>4</v>
      </c>
      <c r="C6" s="203"/>
      <c r="D6" s="203"/>
      <c r="E6" s="140"/>
      <c r="F6" s="146"/>
      <c r="G6" s="147"/>
      <c r="H6" s="146"/>
      <c r="I6" s="3"/>
    </row>
    <row r="7" spans="1:14" ht="15" customHeight="1" x14ac:dyDescent="0.25">
      <c r="A7" s="3"/>
      <c r="B7" s="203" t="s">
        <v>6</v>
      </c>
      <c r="C7" s="203"/>
      <c r="D7" s="203"/>
      <c r="E7" s="140"/>
      <c r="F7" s="127">
        <v>53037</v>
      </c>
      <c r="G7" s="148"/>
      <c r="H7" s="129">
        <v>53037</v>
      </c>
      <c r="I7" s="5"/>
      <c r="J7" s="200"/>
      <c r="K7" s="200"/>
      <c r="L7" s="200"/>
      <c r="N7" s="98"/>
    </row>
    <row r="8" spans="1:14" ht="15" customHeight="1" x14ac:dyDescent="0.25">
      <c r="A8" s="3"/>
      <c r="B8" s="203" t="s">
        <v>5</v>
      </c>
      <c r="C8" s="203"/>
      <c r="D8" s="203"/>
      <c r="E8" s="140">
        <v>12</v>
      </c>
      <c r="F8" s="127">
        <v>27718526</v>
      </c>
      <c r="G8" s="148"/>
      <c r="H8" s="129">
        <v>26824238</v>
      </c>
      <c r="I8" s="5"/>
      <c r="L8" s="98"/>
      <c r="N8" s="98"/>
    </row>
    <row r="9" spans="1:14" x14ac:dyDescent="0.25">
      <c r="A9" s="3"/>
      <c r="B9" s="203" t="s">
        <v>7</v>
      </c>
      <c r="C9" s="203"/>
      <c r="D9" s="203"/>
      <c r="E9" s="140"/>
      <c r="F9" s="127">
        <v>1755011</v>
      </c>
      <c r="G9" s="148"/>
      <c r="H9" s="129">
        <v>1507604</v>
      </c>
      <c r="I9" s="5"/>
      <c r="L9" s="98"/>
      <c r="N9" s="98"/>
    </row>
    <row r="10" spans="1:14" ht="15" customHeight="1" x14ac:dyDescent="0.25">
      <c r="A10" s="3"/>
      <c r="B10" s="203" t="s">
        <v>9</v>
      </c>
      <c r="C10" s="203"/>
      <c r="D10" s="203"/>
      <c r="E10" s="140"/>
      <c r="F10" s="127">
        <v>68026</v>
      </c>
      <c r="G10" s="148"/>
      <c r="H10" s="127">
        <v>68026</v>
      </c>
      <c r="I10" s="5"/>
      <c r="L10" s="98"/>
      <c r="N10" s="98"/>
    </row>
    <row r="11" spans="1:14" ht="15" customHeight="1" x14ac:dyDescent="0.25">
      <c r="A11" s="3"/>
      <c r="B11" s="203" t="s">
        <v>130</v>
      </c>
      <c r="C11" s="203"/>
      <c r="D11" s="203"/>
      <c r="E11" s="199"/>
      <c r="F11" s="127">
        <v>58361</v>
      </c>
      <c r="G11" s="148"/>
      <c r="H11" s="127">
        <v>42367</v>
      </c>
      <c r="I11" s="5"/>
      <c r="L11" s="98"/>
      <c r="N11" s="98"/>
    </row>
    <row r="12" spans="1:14" x14ac:dyDescent="0.25">
      <c r="A12" s="3"/>
      <c r="B12" s="203" t="s">
        <v>8</v>
      </c>
      <c r="C12" s="203"/>
      <c r="D12" s="203"/>
      <c r="E12" s="140"/>
      <c r="F12" s="127">
        <v>101596</v>
      </c>
      <c r="G12" s="148"/>
      <c r="H12" s="127">
        <v>103524</v>
      </c>
      <c r="I12" s="3"/>
    </row>
    <row r="13" spans="1:14" x14ac:dyDescent="0.25">
      <c r="A13" s="3"/>
      <c r="B13" s="203" t="s">
        <v>11</v>
      </c>
      <c r="C13" s="203"/>
      <c r="D13" s="203"/>
      <c r="E13" s="140"/>
      <c r="F13" s="126">
        <f>SUM(F7:F12)</f>
        <v>29754557</v>
      </c>
      <c r="G13" s="149"/>
      <c r="H13" s="126">
        <f>SUM(H7:H12)</f>
        <v>28598796</v>
      </c>
      <c r="I13" s="7"/>
    </row>
    <row r="14" spans="1:14" x14ac:dyDescent="0.25">
      <c r="A14" s="3"/>
      <c r="B14" s="205"/>
      <c r="C14" s="205"/>
      <c r="D14" s="205"/>
      <c r="E14" s="139"/>
      <c r="F14" s="150"/>
      <c r="G14" s="151"/>
      <c r="H14" s="150"/>
      <c r="I14" s="11"/>
    </row>
    <row r="15" spans="1:14" x14ac:dyDescent="0.25">
      <c r="B15" s="203" t="s">
        <v>12</v>
      </c>
      <c r="C15" s="203"/>
      <c r="D15" s="203"/>
      <c r="E15" s="140"/>
      <c r="F15" s="150"/>
      <c r="G15" s="151"/>
      <c r="H15" s="150"/>
      <c r="I15" s="7"/>
    </row>
    <row r="16" spans="1:14" x14ac:dyDescent="0.25">
      <c r="B16" s="203" t="s">
        <v>13</v>
      </c>
      <c r="C16" s="203"/>
      <c r="D16" s="203"/>
      <c r="E16" s="140">
        <v>13</v>
      </c>
      <c r="F16" s="128">
        <v>16007934</v>
      </c>
      <c r="G16" s="152"/>
      <c r="H16" s="128">
        <v>9169138</v>
      </c>
      <c r="I16" s="14"/>
    </row>
    <row r="17" spans="2:9" x14ac:dyDescent="0.25">
      <c r="B17" s="203" t="s">
        <v>14</v>
      </c>
      <c r="C17" s="203"/>
      <c r="D17" s="203"/>
      <c r="E17" s="140">
        <v>14</v>
      </c>
      <c r="F17" s="128">
        <v>1984120</v>
      </c>
      <c r="G17" s="152"/>
      <c r="H17" s="128">
        <v>1683134</v>
      </c>
      <c r="I17" s="14"/>
    </row>
    <row r="18" spans="2:9" x14ac:dyDescent="0.25">
      <c r="B18" s="203" t="s">
        <v>7</v>
      </c>
      <c r="C18" s="203"/>
      <c r="D18" s="203"/>
      <c r="E18" s="140">
        <v>15</v>
      </c>
      <c r="F18" s="128">
        <v>35882185</v>
      </c>
      <c r="G18" s="152"/>
      <c r="H18" s="128">
        <v>1589808</v>
      </c>
      <c r="I18" s="14"/>
    </row>
    <row r="19" spans="2:9" x14ac:dyDescent="0.25">
      <c r="B19" s="203" t="s">
        <v>15</v>
      </c>
      <c r="C19" s="203"/>
      <c r="D19" s="203"/>
      <c r="E19" s="140"/>
      <c r="F19" s="128">
        <v>16731089</v>
      </c>
      <c r="G19" s="147"/>
      <c r="H19" s="128">
        <v>32490057</v>
      </c>
      <c r="I19" s="14"/>
    </row>
    <row r="20" spans="2:9" x14ac:dyDescent="0.25">
      <c r="B20" s="203" t="s">
        <v>16</v>
      </c>
      <c r="C20" s="203"/>
      <c r="D20" s="203"/>
      <c r="E20" s="140">
        <v>16</v>
      </c>
      <c r="F20" s="128">
        <v>1898104</v>
      </c>
      <c r="G20" s="147"/>
      <c r="H20" s="128">
        <v>1381687</v>
      </c>
      <c r="I20" s="14"/>
    </row>
    <row r="21" spans="2:9" x14ac:dyDescent="0.25">
      <c r="B21" s="203" t="s">
        <v>10</v>
      </c>
      <c r="C21" s="203"/>
      <c r="D21" s="203"/>
      <c r="E21" s="140"/>
      <c r="F21" s="128">
        <v>1199661.18</v>
      </c>
      <c r="G21" s="147"/>
      <c r="H21" s="128">
        <v>671788.21799999999</v>
      </c>
      <c r="I21" s="14"/>
    </row>
    <row r="22" spans="2:9" x14ac:dyDescent="0.25">
      <c r="B22" s="203" t="s">
        <v>17</v>
      </c>
      <c r="C22" s="203"/>
      <c r="D22" s="203"/>
      <c r="E22" s="140">
        <v>17</v>
      </c>
      <c r="F22" s="129">
        <v>3029284</v>
      </c>
      <c r="G22" s="147"/>
      <c r="H22" s="129">
        <v>7247861</v>
      </c>
      <c r="I22" s="14"/>
    </row>
    <row r="23" spans="2:9" x14ac:dyDescent="0.25">
      <c r="B23" s="203" t="s">
        <v>18</v>
      </c>
      <c r="C23" s="203"/>
      <c r="D23" s="203"/>
      <c r="E23" s="140"/>
      <c r="F23" s="130">
        <v>1929</v>
      </c>
      <c r="G23" s="147"/>
      <c r="H23" s="129">
        <v>1929</v>
      </c>
      <c r="I23" s="14"/>
    </row>
    <row r="24" spans="2:9" x14ac:dyDescent="0.25">
      <c r="B24" s="203" t="s">
        <v>19</v>
      </c>
      <c r="C24" s="203"/>
      <c r="D24" s="203"/>
      <c r="E24" s="140"/>
      <c r="F24" s="126">
        <f>SUM(F16:F23)</f>
        <v>76734306.180000007</v>
      </c>
      <c r="G24" s="149"/>
      <c r="H24" s="126">
        <f>SUM(H16:H23)</f>
        <v>54235402.218000002</v>
      </c>
      <c r="I24" s="8"/>
    </row>
    <row r="25" spans="2:9" x14ac:dyDescent="0.25">
      <c r="B25" s="206"/>
      <c r="C25" s="206"/>
      <c r="D25" s="206"/>
      <c r="E25" s="140"/>
      <c r="F25" s="150"/>
      <c r="G25" s="151"/>
      <c r="H25" s="150"/>
      <c r="I25" s="8"/>
    </row>
    <row r="26" spans="2:9" ht="15.75" thickBot="1" x14ac:dyDescent="0.3">
      <c r="B26" s="203" t="s">
        <v>20</v>
      </c>
      <c r="C26" s="203"/>
      <c r="D26" s="203"/>
      <c r="E26" s="140"/>
      <c r="F26" s="131">
        <f>F13+F24</f>
        <v>106488863.18000001</v>
      </c>
      <c r="G26" s="149"/>
      <c r="H26" s="131">
        <f>H13+H24</f>
        <v>82834198.217999995</v>
      </c>
      <c r="I26" s="8"/>
    </row>
    <row r="27" spans="2:9" ht="15.75" thickTop="1" x14ac:dyDescent="0.25">
      <c r="B27" s="206"/>
      <c r="C27" s="206"/>
      <c r="D27" s="206"/>
      <c r="E27" s="140"/>
      <c r="F27" s="150"/>
      <c r="G27" s="151"/>
      <c r="H27" s="150"/>
      <c r="I27" s="11"/>
    </row>
    <row r="28" spans="2:9" x14ac:dyDescent="0.25">
      <c r="B28" s="210" t="s">
        <v>21</v>
      </c>
      <c r="C28" s="210"/>
      <c r="D28" s="210"/>
      <c r="E28" s="139"/>
      <c r="F28" s="150"/>
      <c r="G28" s="151"/>
      <c r="H28" s="150"/>
      <c r="I28" s="8"/>
    </row>
    <row r="29" spans="2:9" x14ac:dyDescent="0.25">
      <c r="B29" s="203" t="s">
        <v>22</v>
      </c>
      <c r="C29" s="203"/>
      <c r="D29" s="203"/>
      <c r="E29" s="140"/>
      <c r="F29" s="150"/>
      <c r="G29" s="151"/>
      <c r="H29" s="150"/>
      <c r="I29" s="8"/>
    </row>
    <row r="30" spans="2:9" x14ac:dyDescent="0.25">
      <c r="B30" s="203" t="s">
        <v>23</v>
      </c>
      <c r="C30" s="203"/>
      <c r="D30" s="203"/>
      <c r="E30" s="140"/>
      <c r="F30" s="128">
        <v>2787696</v>
      </c>
      <c r="G30" s="147"/>
      <c r="H30" s="128">
        <v>2787696</v>
      </c>
      <c r="I30" s="8"/>
    </row>
    <row r="31" spans="2:9" x14ac:dyDescent="0.25">
      <c r="B31" s="203" t="s">
        <v>24</v>
      </c>
      <c r="C31" s="203"/>
      <c r="D31" s="203"/>
      <c r="E31" s="140"/>
      <c r="F31" s="128">
        <v>-947400</v>
      </c>
      <c r="G31" s="147"/>
      <c r="H31" s="128">
        <v>-947400</v>
      </c>
      <c r="I31" s="8"/>
    </row>
    <row r="32" spans="2:9" x14ac:dyDescent="0.25">
      <c r="B32" s="203" t="s">
        <v>25</v>
      </c>
      <c r="C32" s="203"/>
      <c r="D32" s="203"/>
      <c r="E32" s="140"/>
      <c r="F32" s="128">
        <v>-820063</v>
      </c>
      <c r="G32" s="147"/>
      <c r="H32" s="128">
        <v>-820063</v>
      </c>
      <c r="I32" s="8"/>
    </row>
    <row r="33" spans="2:9" x14ac:dyDescent="0.25">
      <c r="B33" s="203" t="s">
        <v>26</v>
      </c>
      <c r="C33" s="203"/>
      <c r="D33" s="203"/>
      <c r="E33" s="140"/>
      <c r="F33" s="128">
        <v>3559886</v>
      </c>
      <c r="G33" s="147"/>
      <c r="H33" s="128">
        <v>4147929</v>
      </c>
      <c r="I33" s="14"/>
    </row>
    <row r="34" spans="2:9" x14ac:dyDescent="0.25">
      <c r="B34" s="203" t="s">
        <v>27</v>
      </c>
      <c r="C34" s="203"/>
      <c r="D34" s="203"/>
      <c r="E34" s="140"/>
      <c r="F34" s="130">
        <v>39161147</v>
      </c>
      <c r="G34" s="148"/>
      <c r="H34" s="130">
        <v>29041593</v>
      </c>
      <c r="I34" s="13"/>
    </row>
    <row r="35" spans="2:9" x14ac:dyDescent="0.25">
      <c r="B35" s="206"/>
      <c r="C35" s="206"/>
      <c r="D35" s="206"/>
      <c r="E35" s="140"/>
      <c r="F35" s="150"/>
      <c r="G35" s="151"/>
      <c r="H35" s="150"/>
      <c r="I35" s="13"/>
    </row>
    <row r="36" spans="2:9" x14ac:dyDescent="0.25">
      <c r="B36" s="203" t="s">
        <v>28</v>
      </c>
      <c r="C36" s="203"/>
      <c r="D36" s="203"/>
      <c r="E36" s="140"/>
      <c r="F36" s="150">
        <f>SUM(F30:F35)</f>
        <v>43741266</v>
      </c>
      <c r="G36" s="153"/>
      <c r="H36" s="150">
        <f>SUM(H30:H35)</f>
        <v>34209755</v>
      </c>
      <c r="I36" s="8"/>
    </row>
    <row r="37" spans="2:9" x14ac:dyDescent="0.25">
      <c r="B37" s="203" t="s">
        <v>29</v>
      </c>
      <c r="C37" s="203"/>
      <c r="D37" s="203"/>
      <c r="E37" s="140"/>
      <c r="F37" s="126">
        <f>F36</f>
        <v>43741266</v>
      </c>
      <c r="G37" s="149"/>
      <c r="H37" s="126">
        <f>H36</f>
        <v>34209755</v>
      </c>
      <c r="I37" s="8"/>
    </row>
    <row r="38" spans="2:9" x14ac:dyDescent="0.25">
      <c r="B38" s="205"/>
      <c r="C38" s="205"/>
      <c r="D38" s="205"/>
      <c r="E38" s="139"/>
      <c r="F38" s="150"/>
      <c r="G38" s="151"/>
      <c r="H38" s="150"/>
      <c r="I38" s="14"/>
    </row>
    <row r="39" spans="2:9" x14ac:dyDescent="0.25">
      <c r="B39" s="203" t="s">
        <v>30</v>
      </c>
      <c r="C39" s="203"/>
      <c r="D39" s="203"/>
      <c r="E39" s="140"/>
      <c r="F39" s="150"/>
      <c r="G39" s="151"/>
      <c r="H39" s="150"/>
      <c r="I39" s="8"/>
    </row>
    <row r="40" spans="2:9" x14ac:dyDescent="0.25">
      <c r="B40" s="203" t="s">
        <v>31</v>
      </c>
      <c r="C40" s="203"/>
      <c r="D40" s="203"/>
      <c r="E40" s="140">
        <v>18</v>
      </c>
      <c r="F40" s="129">
        <v>32713028</v>
      </c>
      <c r="G40" s="147"/>
      <c r="H40" s="129">
        <v>19108565</v>
      </c>
      <c r="I40" s="8"/>
    </row>
    <row r="41" spans="2:9" x14ac:dyDescent="0.25">
      <c r="B41" s="203" t="s">
        <v>32</v>
      </c>
      <c r="C41" s="203"/>
      <c r="D41" s="203"/>
      <c r="E41" s="140"/>
      <c r="F41" s="129"/>
      <c r="G41" s="147"/>
      <c r="H41" s="129"/>
      <c r="I41" s="8"/>
    </row>
    <row r="42" spans="2:9" x14ac:dyDescent="0.25">
      <c r="B42" s="203" t="s">
        <v>33</v>
      </c>
      <c r="C42" s="203"/>
      <c r="D42" s="203"/>
      <c r="E42" s="140"/>
      <c r="F42" s="129">
        <v>3883078</v>
      </c>
      <c r="G42" s="147"/>
      <c r="H42" s="129">
        <v>4218318</v>
      </c>
      <c r="I42" s="8"/>
    </row>
    <row r="43" spans="2:9" x14ac:dyDescent="0.25">
      <c r="B43" s="203" t="s">
        <v>134</v>
      </c>
      <c r="C43" s="203"/>
      <c r="D43" s="203"/>
      <c r="E43" s="191"/>
      <c r="F43" s="129">
        <v>1083998</v>
      </c>
      <c r="G43" s="147"/>
      <c r="H43" s="129">
        <v>1023521</v>
      </c>
      <c r="I43" s="8"/>
    </row>
    <row r="44" spans="2:9" x14ac:dyDescent="0.25">
      <c r="B44" s="203" t="s">
        <v>135</v>
      </c>
      <c r="C44" s="203"/>
      <c r="D44" s="203"/>
      <c r="E44" s="191"/>
      <c r="F44" s="129">
        <v>10165</v>
      </c>
      <c r="G44" s="147"/>
      <c r="H44" s="129">
        <v>21606</v>
      </c>
      <c r="I44" s="8"/>
    </row>
    <row r="45" spans="2:9" x14ac:dyDescent="0.25">
      <c r="B45" s="204" t="s">
        <v>34</v>
      </c>
      <c r="C45" s="204"/>
      <c r="D45" s="204"/>
      <c r="E45" s="168">
        <v>19</v>
      </c>
      <c r="F45" s="129">
        <v>881233</v>
      </c>
      <c r="G45" s="149"/>
      <c r="H45" s="150">
        <v>869820</v>
      </c>
      <c r="I45" s="8"/>
    </row>
    <row r="46" spans="2:9" x14ac:dyDescent="0.25">
      <c r="B46" s="204" t="s">
        <v>35</v>
      </c>
      <c r="C46" s="204"/>
      <c r="D46" s="204"/>
      <c r="E46" s="168"/>
      <c r="F46" s="126">
        <f>SUM(F40:F45)</f>
        <v>38571502</v>
      </c>
      <c r="G46" s="149"/>
      <c r="H46" s="126">
        <f>SUM(H40:H45)</f>
        <v>25241830</v>
      </c>
      <c r="I46" s="8"/>
    </row>
    <row r="47" spans="2:9" x14ac:dyDescent="0.25">
      <c r="B47" s="216"/>
      <c r="C47" s="216"/>
      <c r="D47" s="216"/>
      <c r="E47" s="141"/>
      <c r="F47" s="150"/>
      <c r="G47" s="149"/>
      <c r="H47" s="150"/>
      <c r="I47" s="8"/>
    </row>
    <row r="48" spans="2:9" x14ac:dyDescent="0.25">
      <c r="B48" s="204" t="s">
        <v>36</v>
      </c>
      <c r="C48" s="204"/>
      <c r="D48" s="204"/>
      <c r="E48" s="168"/>
      <c r="F48" s="150"/>
      <c r="G48" s="149"/>
      <c r="H48" s="150"/>
      <c r="I48" s="8"/>
    </row>
    <row r="49" spans="2:9" x14ac:dyDescent="0.25">
      <c r="B49" s="204" t="s">
        <v>34</v>
      </c>
      <c r="C49" s="204"/>
      <c r="D49" s="204"/>
      <c r="E49" s="168">
        <v>19</v>
      </c>
      <c r="F49" s="128">
        <v>11801092</v>
      </c>
      <c r="G49" s="148"/>
      <c r="H49" s="128">
        <v>7455036</v>
      </c>
      <c r="I49" s="8"/>
    </row>
    <row r="50" spans="2:9" x14ac:dyDescent="0.25">
      <c r="B50" s="204" t="s">
        <v>37</v>
      </c>
      <c r="C50" s="204"/>
      <c r="D50" s="204"/>
      <c r="E50" s="168">
        <v>18</v>
      </c>
      <c r="F50" s="128">
        <v>9018266</v>
      </c>
      <c r="G50" s="148"/>
      <c r="H50" s="128">
        <v>13789880</v>
      </c>
      <c r="I50" s="14"/>
    </row>
    <row r="51" spans="2:9" x14ac:dyDescent="0.25">
      <c r="B51" s="204" t="s">
        <v>136</v>
      </c>
      <c r="C51" s="204"/>
      <c r="D51" s="204"/>
      <c r="E51" s="168"/>
      <c r="F51" s="128">
        <v>42398</v>
      </c>
      <c r="G51" s="148"/>
      <c r="H51" s="128">
        <v>38081</v>
      </c>
      <c r="I51" s="14"/>
    </row>
    <row r="52" spans="2:9" x14ac:dyDescent="0.25">
      <c r="B52" s="204" t="s">
        <v>137</v>
      </c>
      <c r="C52" s="204"/>
      <c r="D52" s="204"/>
      <c r="E52" s="168"/>
      <c r="F52" s="128">
        <v>151198</v>
      </c>
      <c r="G52" s="148"/>
      <c r="H52" s="128">
        <v>117426</v>
      </c>
      <c r="I52" s="14"/>
    </row>
    <row r="53" spans="2:9" x14ac:dyDescent="0.25">
      <c r="B53" s="204" t="s">
        <v>38</v>
      </c>
      <c r="C53" s="204"/>
      <c r="D53" s="204"/>
      <c r="E53" s="168">
        <v>20</v>
      </c>
      <c r="F53" s="128">
        <v>1380051</v>
      </c>
      <c r="G53" s="148"/>
      <c r="H53" s="128">
        <v>824990</v>
      </c>
      <c r="I53" s="14"/>
    </row>
    <row r="54" spans="2:9" x14ac:dyDescent="0.25">
      <c r="B54" s="204" t="s">
        <v>138</v>
      </c>
      <c r="C54" s="204"/>
      <c r="D54" s="204"/>
      <c r="E54" s="168"/>
      <c r="F54" s="128">
        <v>470841</v>
      </c>
      <c r="G54" s="148"/>
      <c r="H54" s="128">
        <v>513643</v>
      </c>
      <c r="I54" s="14"/>
    </row>
    <row r="55" spans="2:9" ht="28.5" customHeight="1" x14ac:dyDescent="0.25">
      <c r="B55" s="204" t="s">
        <v>39</v>
      </c>
      <c r="C55" s="204"/>
      <c r="D55" s="204"/>
      <c r="E55" s="168">
        <v>21</v>
      </c>
      <c r="F55" s="130">
        <v>1312249</v>
      </c>
      <c r="G55" s="148"/>
      <c r="H55" s="130">
        <v>643557</v>
      </c>
      <c r="I55" s="14"/>
    </row>
    <row r="56" spans="2:9" x14ac:dyDescent="0.25">
      <c r="B56" s="203" t="s">
        <v>40</v>
      </c>
      <c r="C56" s="203"/>
      <c r="D56" s="203"/>
      <c r="E56" s="140"/>
      <c r="F56" s="126">
        <f>SUM(F49:F55)</f>
        <v>24176095</v>
      </c>
      <c r="G56" s="149"/>
      <c r="H56" s="126">
        <f>SUM(H49:H55)</f>
        <v>23382613</v>
      </c>
      <c r="I56" s="14"/>
    </row>
    <row r="57" spans="2:9" x14ac:dyDescent="0.25">
      <c r="B57" s="203"/>
      <c r="C57" s="203"/>
      <c r="D57" s="203"/>
      <c r="E57" s="140"/>
      <c r="F57" s="150"/>
      <c r="G57" s="151"/>
      <c r="H57" s="150"/>
      <c r="I57" s="14"/>
    </row>
    <row r="58" spans="2:9" ht="15.75" thickBot="1" x14ac:dyDescent="0.3">
      <c r="B58" s="203" t="s">
        <v>41</v>
      </c>
      <c r="C58" s="203"/>
      <c r="D58" s="203"/>
      <c r="E58" s="140"/>
      <c r="F58" s="131">
        <f>F37+F46+F56</f>
        <v>106488863</v>
      </c>
      <c r="G58" s="149"/>
      <c r="H58" s="131">
        <f>H37+H46+H56</f>
        <v>82834198</v>
      </c>
      <c r="I58" s="8"/>
    </row>
    <row r="59" spans="2:9" ht="15.75" thickTop="1" x14ac:dyDescent="0.25">
      <c r="B59" s="215" t="s">
        <v>42</v>
      </c>
      <c r="C59" s="215"/>
      <c r="D59" s="215"/>
      <c r="E59" s="169"/>
      <c r="F59" s="150">
        <f>(F26-F12-F46-F56)/2012.264</f>
        <v>21686.851317719746</v>
      </c>
      <c r="G59" s="154"/>
      <c r="H59" s="150">
        <f>(H26-H12-H46-H56)/2012.264</f>
        <v>16949.183217510224</v>
      </c>
      <c r="I59" s="8"/>
    </row>
    <row r="60" spans="2:9" x14ac:dyDescent="0.25">
      <c r="B60" s="215" t="s">
        <v>43</v>
      </c>
      <c r="C60" s="215"/>
      <c r="D60" s="215"/>
      <c r="E60" s="169"/>
      <c r="F60" s="150">
        <v>1200</v>
      </c>
      <c r="G60" s="154"/>
      <c r="H60" s="150">
        <v>1200</v>
      </c>
      <c r="I60" s="8"/>
    </row>
    <row r="61" spans="2:9" x14ac:dyDescent="0.25">
      <c r="B61" s="18"/>
      <c r="C61" s="18"/>
      <c r="D61" s="18"/>
      <c r="E61" s="170"/>
      <c r="F61" s="128"/>
      <c r="G61" s="155"/>
      <c r="H61" s="128"/>
      <c r="I61" s="1"/>
    </row>
    <row r="62" spans="2:9" x14ac:dyDescent="0.25">
      <c r="B62" s="214" t="s">
        <v>44</v>
      </c>
      <c r="C62" s="214"/>
      <c r="D62" s="214"/>
      <c r="E62" s="171"/>
      <c r="F62" s="156">
        <f>F58-F26</f>
        <v>-0.18000000715255737</v>
      </c>
      <c r="G62" s="157"/>
      <c r="H62" s="156">
        <f>H58-H26</f>
        <v>-0.21799999475479126</v>
      </c>
      <c r="I62" s="1"/>
    </row>
    <row r="63" spans="2:9" x14ac:dyDescent="0.25">
      <c r="B63" s="19"/>
      <c r="C63" s="9"/>
      <c r="D63" s="19"/>
      <c r="E63" s="187"/>
      <c r="F63" s="161"/>
      <c r="G63" s="158"/>
      <c r="H63" s="129"/>
      <c r="I63" s="1"/>
    </row>
    <row r="64" spans="2:9" ht="26.25" customHeight="1" x14ac:dyDescent="0.25">
      <c r="B64" s="212" t="s">
        <v>127</v>
      </c>
      <c r="C64" s="212"/>
      <c r="D64" s="159" t="s">
        <v>129</v>
      </c>
      <c r="E64" s="160"/>
      <c r="F64" s="160"/>
      <c r="I64" s="15"/>
    </row>
    <row r="65" spans="2:9" ht="26.25" customHeight="1" x14ac:dyDescent="0.25">
      <c r="B65" s="213" t="s">
        <v>108</v>
      </c>
      <c r="C65" s="213"/>
      <c r="D65" s="161" t="s">
        <v>121</v>
      </c>
      <c r="E65" s="158"/>
      <c r="F65" s="129"/>
      <c r="I65" s="15"/>
    </row>
    <row r="66" spans="2:9" x14ac:dyDescent="0.25">
      <c r="C66" s="6"/>
      <c r="D66" s="20"/>
      <c r="E66" s="172"/>
      <c r="F66" s="157"/>
      <c r="G66" s="162"/>
      <c r="H66" s="156"/>
      <c r="I66" s="1"/>
    </row>
    <row r="67" spans="2:9" x14ac:dyDescent="0.25">
      <c r="B67" s="16"/>
      <c r="C67" s="16" t="s">
        <v>45</v>
      </c>
      <c r="D67" s="17" t="s">
        <v>45</v>
      </c>
      <c r="E67" s="17"/>
      <c r="F67" s="142"/>
      <c r="G67" s="143"/>
      <c r="H67" s="142"/>
      <c r="I67" s="15"/>
    </row>
    <row r="68" spans="2:9" x14ac:dyDescent="0.25">
      <c r="B68" s="1"/>
      <c r="C68" s="1"/>
      <c r="D68" s="1"/>
      <c r="E68" s="173"/>
      <c r="F68" s="142"/>
      <c r="G68" s="143"/>
      <c r="H68" s="142"/>
      <c r="I68" s="1"/>
    </row>
  </sheetData>
  <mergeCells count="64">
    <mergeCell ref="B59:D59"/>
    <mergeCell ref="B42:D42"/>
    <mergeCell ref="B47:D47"/>
    <mergeCell ref="B45:D45"/>
    <mergeCell ref="B46:D46"/>
    <mergeCell ref="B58:D58"/>
    <mergeCell ref="B55:D55"/>
    <mergeCell ref="B57:D57"/>
    <mergeCell ref="B56:D56"/>
    <mergeCell ref="B51:D51"/>
    <mergeCell ref="B49:D49"/>
    <mergeCell ref="B53:D53"/>
    <mergeCell ref="B50:D50"/>
    <mergeCell ref="B52:D52"/>
    <mergeCell ref="B54:D54"/>
    <mergeCell ref="B64:C64"/>
    <mergeCell ref="B65:C65"/>
    <mergeCell ref="B62:D62"/>
    <mergeCell ref="B60:D60"/>
    <mergeCell ref="B8:D8"/>
    <mergeCell ref="B31:D31"/>
    <mergeCell ref="B19:D19"/>
    <mergeCell ref="B9:D9"/>
    <mergeCell ref="B20:D20"/>
    <mergeCell ref="B10:D10"/>
    <mergeCell ref="B12:D12"/>
    <mergeCell ref="B13:D13"/>
    <mergeCell ref="B14:D14"/>
    <mergeCell ref="B28:D28"/>
    <mergeCell ref="B23:D23"/>
    <mergeCell ref="B21:D21"/>
    <mergeCell ref="F1:H1"/>
    <mergeCell ref="B7:D7"/>
    <mergeCell ref="A1:D1"/>
    <mergeCell ref="B6:D6"/>
    <mergeCell ref="F2:H2"/>
    <mergeCell ref="B5:D5"/>
    <mergeCell ref="B4:D4"/>
    <mergeCell ref="A2:E2"/>
    <mergeCell ref="B40:D40"/>
    <mergeCell ref="B37:D37"/>
    <mergeCell ref="B15:D15"/>
    <mergeCell ref="B30:D30"/>
    <mergeCell ref="B16:D16"/>
    <mergeCell ref="B17:D17"/>
    <mergeCell ref="B18:D18"/>
    <mergeCell ref="B29:D29"/>
    <mergeCell ref="B25:D25"/>
    <mergeCell ref="B27:D27"/>
    <mergeCell ref="B11:D11"/>
    <mergeCell ref="B41:D41"/>
    <mergeCell ref="B48:D48"/>
    <mergeCell ref="B32:D32"/>
    <mergeCell ref="B34:D34"/>
    <mergeCell ref="B38:D38"/>
    <mergeCell ref="B39:D39"/>
    <mergeCell ref="B35:D35"/>
    <mergeCell ref="B36:D36"/>
    <mergeCell ref="B33:D33"/>
    <mergeCell ref="B43:D43"/>
    <mergeCell ref="B44:D44"/>
    <mergeCell ref="B26:D26"/>
    <mergeCell ref="B22:D22"/>
    <mergeCell ref="B24:D24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2"/>
  <sheetViews>
    <sheetView zoomScale="85" zoomScaleNormal="85" workbookViewId="0">
      <selection activeCell="H25" sqref="H25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218" t="s">
        <v>0</v>
      </c>
      <c r="C1" s="218"/>
      <c r="D1" s="218"/>
      <c r="E1" s="218"/>
      <c r="F1" s="218"/>
      <c r="G1" s="21"/>
      <c r="H1" s="21"/>
      <c r="I1" s="21"/>
    </row>
    <row r="2" spans="2:9" ht="42.75" customHeight="1" x14ac:dyDescent="0.25">
      <c r="B2" s="246" t="s">
        <v>146</v>
      </c>
      <c r="C2" s="246"/>
      <c r="D2" s="246"/>
      <c r="E2" s="246"/>
      <c r="F2" s="221" t="s">
        <v>1</v>
      </c>
      <c r="G2" s="221"/>
      <c r="H2" s="221"/>
      <c r="I2" s="36"/>
    </row>
    <row r="3" spans="2:9" ht="15" customHeight="1" x14ac:dyDescent="0.25">
      <c r="B3" s="217"/>
      <c r="C3" s="217"/>
      <c r="D3" s="217"/>
      <c r="E3" s="217"/>
      <c r="F3" s="27"/>
      <c r="G3" s="27"/>
      <c r="H3" s="37"/>
      <c r="I3" s="27"/>
    </row>
    <row r="4" spans="2:9" ht="31.5" x14ac:dyDescent="0.25">
      <c r="B4" s="222"/>
      <c r="C4" s="222"/>
      <c r="D4" s="222"/>
      <c r="E4" s="93" t="s">
        <v>2</v>
      </c>
      <c r="F4" s="96" t="s">
        <v>140</v>
      </c>
      <c r="G4" s="97"/>
      <c r="H4" s="96" t="s">
        <v>141</v>
      </c>
      <c r="I4" s="33"/>
    </row>
    <row r="5" spans="2:9" ht="22.5" customHeight="1" x14ac:dyDescent="0.25">
      <c r="B5" s="223"/>
      <c r="C5" s="223"/>
      <c r="D5" s="223"/>
      <c r="E5" s="39"/>
      <c r="F5" s="40"/>
      <c r="G5" s="41"/>
      <c r="H5" s="42"/>
      <c r="I5" s="28"/>
    </row>
    <row r="6" spans="2:9" ht="20.100000000000001" customHeight="1" x14ac:dyDescent="0.25">
      <c r="B6" s="220" t="s">
        <v>46</v>
      </c>
      <c r="C6" s="220"/>
      <c r="D6" s="220"/>
      <c r="E6" s="43">
        <v>4</v>
      </c>
      <c r="F6" s="175">
        <v>72812927</v>
      </c>
      <c r="G6" s="26"/>
      <c r="H6" s="176">
        <v>56156286</v>
      </c>
      <c r="I6" s="29"/>
    </row>
    <row r="7" spans="2:9" ht="20.100000000000001" customHeight="1" x14ac:dyDescent="0.25">
      <c r="B7" s="220" t="s">
        <v>47</v>
      </c>
      <c r="C7" s="220"/>
      <c r="D7" s="220"/>
      <c r="E7" s="43">
        <v>5</v>
      </c>
      <c r="F7" s="177">
        <v>-39493283</v>
      </c>
      <c r="G7" s="178"/>
      <c r="H7" s="179">
        <v>-29437129</v>
      </c>
      <c r="I7" s="29"/>
    </row>
    <row r="8" spans="2:9" ht="20.100000000000001" customHeight="1" x14ac:dyDescent="0.25">
      <c r="B8" s="220" t="s">
        <v>48</v>
      </c>
      <c r="C8" s="220"/>
      <c r="D8" s="220"/>
      <c r="E8" s="45"/>
      <c r="F8" s="57">
        <f>SUM(F6:F7)</f>
        <v>33319644</v>
      </c>
      <c r="G8" s="48"/>
      <c r="H8" s="57">
        <f>SUM(H6:H7)</f>
        <v>26719157</v>
      </c>
      <c r="I8" s="29"/>
    </row>
    <row r="9" spans="2:9" ht="20.100000000000001" customHeight="1" x14ac:dyDescent="0.25">
      <c r="B9" s="220" t="s">
        <v>49</v>
      </c>
      <c r="C9" s="220"/>
      <c r="D9" s="220"/>
      <c r="E9" s="43">
        <v>6</v>
      </c>
      <c r="F9" s="175">
        <v>-16126045</v>
      </c>
      <c r="G9" s="26"/>
      <c r="H9" s="176">
        <v>-10334488</v>
      </c>
      <c r="I9" s="29"/>
    </row>
    <row r="10" spans="2:9" ht="20.100000000000001" customHeight="1" x14ac:dyDescent="0.25">
      <c r="B10" s="220" t="s">
        <v>50</v>
      </c>
      <c r="C10" s="220"/>
      <c r="D10" s="220"/>
      <c r="E10" s="43">
        <v>7</v>
      </c>
      <c r="F10" s="177">
        <v>-4438157</v>
      </c>
      <c r="G10" s="26"/>
      <c r="H10" s="180">
        <v>-3794878</v>
      </c>
      <c r="I10" s="29"/>
    </row>
    <row r="11" spans="2:9" ht="20.100000000000001" customHeight="1" x14ac:dyDescent="0.25">
      <c r="B11" s="225" t="s">
        <v>51</v>
      </c>
      <c r="C11" s="225"/>
      <c r="D11" s="225"/>
      <c r="E11" s="43"/>
      <c r="F11" s="47">
        <f>SUM(F8:F10)</f>
        <v>12755442</v>
      </c>
      <c r="G11" s="48"/>
      <c r="H11" s="47">
        <f>SUM(H8:H10)</f>
        <v>12589791</v>
      </c>
      <c r="I11" s="35"/>
    </row>
    <row r="12" spans="2:9" ht="20.100000000000001" customHeight="1" x14ac:dyDescent="0.25">
      <c r="B12" s="220" t="s">
        <v>52</v>
      </c>
      <c r="C12" s="220"/>
      <c r="D12" s="220"/>
      <c r="E12" s="43">
        <v>8</v>
      </c>
      <c r="F12" s="175">
        <v>-2810386</v>
      </c>
      <c r="G12" s="26"/>
      <c r="H12" s="176">
        <v>-2578089</v>
      </c>
      <c r="I12" s="29"/>
    </row>
    <row r="13" spans="2:9" ht="20.100000000000001" customHeight="1" x14ac:dyDescent="0.25">
      <c r="B13" s="220" t="s">
        <v>53</v>
      </c>
      <c r="C13" s="220"/>
      <c r="D13" s="220"/>
      <c r="E13" s="43"/>
      <c r="F13" s="175">
        <v>-192708</v>
      </c>
      <c r="G13" s="26"/>
      <c r="H13" s="176">
        <v>4160597</v>
      </c>
      <c r="I13" s="29"/>
    </row>
    <row r="14" spans="2:9" ht="20.100000000000001" customHeight="1" x14ac:dyDescent="0.25">
      <c r="B14" s="220" t="s">
        <v>54</v>
      </c>
      <c r="C14" s="220"/>
      <c r="D14" s="220"/>
      <c r="E14" s="43"/>
      <c r="F14" s="175">
        <v>296110</v>
      </c>
      <c r="G14" s="26"/>
      <c r="H14" s="176">
        <v>-52246</v>
      </c>
      <c r="I14" s="29"/>
    </row>
    <row r="15" spans="2:9" ht="20.100000000000001" customHeight="1" x14ac:dyDescent="0.25">
      <c r="B15" s="220" t="s">
        <v>55</v>
      </c>
      <c r="C15" s="220"/>
      <c r="D15" s="220"/>
      <c r="E15" s="43">
        <v>9</v>
      </c>
      <c r="F15" s="177">
        <v>-15815</v>
      </c>
      <c r="G15" s="181"/>
      <c r="H15" s="179">
        <v>82014</v>
      </c>
      <c r="I15" s="29"/>
    </row>
    <row r="16" spans="2:9" ht="32.25" customHeight="1" x14ac:dyDescent="0.25">
      <c r="B16" s="220" t="s">
        <v>56</v>
      </c>
      <c r="C16" s="220"/>
      <c r="D16" s="220"/>
      <c r="E16" s="43"/>
      <c r="F16" s="182">
        <f>SUM(F11:F15)</f>
        <v>10032643</v>
      </c>
      <c r="G16" s="48"/>
      <c r="H16" s="182">
        <f>SUM(H11:H15)</f>
        <v>14202067</v>
      </c>
      <c r="I16" s="29"/>
    </row>
    <row r="17" spans="2:9" ht="20.100000000000001" customHeight="1" x14ac:dyDescent="0.25">
      <c r="B17" s="224" t="s">
        <v>57</v>
      </c>
      <c r="C17" s="224"/>
      <c r="D17" s="224"/>
      <c r="E17" s="49">
        <v>10</v>
      </c>
      <c r="F17" s="175">
        <v>-380400</v>
      </c>
      <c r="G17" s="183"/>
      <c r="H17" s="176">
        <v>-248205</v>
      </c>
      <c r="I17" s="29"/>
    </row>
    <row r="18" spans="2:9" ht="20.100000000000001" customHeight="1" x14ac:dyDescent="0.25">
      <c r="B18" s="224" t="s">
        <v>58</v>
      </c>
      <c r="C18" s="224"/>
      <c r="D18" s="224"/>
      <c r="E18" s="43"/>
      <c r="F18" s="57">
        <f>F16+F17</f>
        <v>9652243</v>
      </c>
      <c r="G18" s="48"/>
      <c r="H18" s="57">
        <f>H16+H17</f>
        <v>13953862</v>
      </c>
      <c r="I18" s="29"/>
    </row>
    <row r="19" spans="2:9" ht="20.100000000000001" customHeight="1" x14ac:dyDescent="0.25">
      <c r="B19" s="224" t="s">
        <v>59</v>
      </c>
      <c r="C19" s="224"/>
      <c r="D19" s="224"/>
      <c r="E19" s="43"/>
      <c r="F19" s="46"/>
      <c r="G19" s="44"/>
      <c r="H19" s="123"/>
      <c r="I19" s="29"/>
    </row>
    <row r="20" spans="2:9" ht="20.100000000000001" customHeight="1" x14ac:dyDescent="0.25">
      <c r="B20" s="220" t="s">
        <v>60</v>
      </c>
      <c r="C20" s="220"/>
      <c r="D20" s="220"/>
      <c r="E20" s="43"/>
      <c r="F20" s="175">
        <v>-120732</v>
      </c>
      <c r="G20" s="29"/>
      <c r="H20" s="184">
        <v>-203755</v>
      </c>
      <c r="I20" s="29"/>
    </row>
    <row r="21" spans="2:9" ht="20.100000000000001" customHeight="1" thickBot="1" x14ac:dyDescent="0.3">
      <c r="B21" t="s">
        <v>109</v>
      </c>
      <c r="E21" s="43"/>
      <c r="F21" s="59">
        <f>SUM(F20)</f>
        <v>-120732</v>
      </c>
      <c r="G21" s="50"/>
      <c r="H21" s="59">
        <f>SUM(H20+H19)</f>
        <v>-203755</v>
      </c>
      <c r="I21" s="29"/>
    </row>
    <row r="22" spans="2:9" ht="20.100000000000001" customHeight="1" thickTop="1" x14ac:dyDescent="0.25">
      <c r="B22" s="220" t="s">
        <v>61</v>
      </c>
      <c r="C22" s="220"/>
      <c r="D22" s="220"/>
      <c r="E22" s="43"/>
      <c r="F22" s="46">
        <f>F18+F21</f>
        <v>9531511</v>
      </c>
      <c r="G22" s="58"/>
      <c r="H22" s="44">
        <f>H18+H21</f>
        <v>13750107</v>
      </c>
      <c r="I22" s="29"/>
    </row>
    <row r="23" spans="2:9" ht="20.100000000000001" customHeight="1" x14ac:dyDescent="0.25">
      <c r="B23" s="220"/>
      <c r="C23" s="220"/>
      <c r="D23" s="220"/>
      <c r="E23" s="43"/>
      <c r="F23" s="46"/>
      <c r="G23" s="50"/>
      <c r="H23" s="46"/>
      <c r="I23" s="29"/>
    </row>
    <row r="24" spans="2:9" ht="20.100000000000001" customHeight="1" x14ac:dyDescent="0.25">
      <c r="B24" s="219"/>
      <c r="C24" s="219"/>
      <c r="D24" s="219"/>
      <c r="E24" s="43"/>
      <c r="F24" s="51"/>
      <c r="G24" s="58"/>
      <c r="H24" s="52"/>
      <c r="I24" s="29"/>
    </row>
    <row r="25" spans="2:9" ht="20.100000000000001" customHeight="1" x14ac:dyDescent="0.25">
      <c r="B25" s="219" t="s">
        <v>62</v>
      </c>
      <c r="C25" s="219"/>
      <c r="D25" s="219"/>
      <c r="E25" s="43"/>
      <c r="F25" s="46">
        <v>4796.7080860165461</v>
      </c>
      <c r="G25" s="44"/>
      <c r="H25" s="42">
        <v>4744</v>
      </c>
      <c r="I25" s="29"/>
    </row>
    <row r="26" spans="2:9" x14ac:dyDescent="0.25">
      <c r="B26" s="22"/>
      <c r="C26" s="22"/>
      <c r="D26" s="22"/>
      <c r="E26" s="24"/>
      <c r="F26" s="28"/>
      <c r="G26" s="26"/>
      <c r="H26" s="29"/>
      <c r="I26" s="26"/>
    </row>
    <row r="27" spans="2:9" ht="15.75" x14ac:dyDescent="0.25">
      <c r="B27" s="226" t="s">
        <v>44</v>
      </c>
      <c r="C27" s="226"/>
      <c r="D27" s="226"/>
      <c r="E27" s="30"/>
      <c r="F27" s="31"/>
      <c r="G27" s="21"/>
      <c r="H27" s="21"/>
      <c r="I27" s="38"/>
    </row>
    <row r="28" spans="2:9" x14ac:dyDescent="0.25">
      <c r="B28" s="22"/>
      <c r="C28" s="22"/>
      <c r="D28" s="22"/>
      <c r="E28" s="30"/>
      <c r="F28" s="31"/>
      <c r="G28" s="21"/>
      <c r="H28" s="21"/>
      <c r="I28" s="21"/>
    </row>
    <row r="29" spans="2:9" ht="15.75" x14ac:dyDescent="0.25">
      <c r="B29" s="53"/>
      <c r="C29" s="32"/>
      <c r="D29" s="54"/>
      <c r="E29" s="55"/>
      <c r="F29" s="34"/>
      <c r="I29" s="38"/>
    </row>
    <row r="30" spans="2:9" x14ac:dyDescent="0.25">
      <c r="B30" s="212" t="s">
        <v>127</v>
      </c>
      <c r="C30" s="212"/>
      <c r="D30" s="134" t="s">
        <v>129</v>
      </c>
      <c r="E30" s="135"/>
      <c r="F30" s="135"/>
      <c r="I30" s="23"/>
    </row>
    <row r="31" spans="2:9" ht="15.75" x14ac:dyDescent="0.25">
      <c r="B31" s="213" t="s">
        <v>108</v>
      </c>
      <c r="C31" s="213"/>
      <c r="D31" s="12" t="s">
        <v>122</v>
      </c>
      <c r="E31" s="20"/>
      <c r="F31" s="10"/>
      <c r="I31" s="38"/>
    </row>
    <row r="32" spans="2:9" x14ac:dyDescent="0.25">
      <c r="B32" s="56"/>
      <c r="C32" s="21"/>
      <c r="D32" s="55"/>
      <c r="E32" s="21"/>
      <c r="F32" s="25"/>
      <c r="G32" s="21"/>
      <c r="H32" s="21"/>
      <c r="I32" s="21"/>
    </row>
  </sheetData>
  <mergeCells count="28">
    <mergeCell ref="B31:C31"/>
    <mergeCell ref="B19:D19"/>
    <mergeCell ref="B15:D15"/>
    <mergeCell ref="B10:D10"/>
    <mergeCell ref="B18:D18"/>
    <mergeCell ref="B11:D11"/>
    <mergeCell ref="B16:D16"/>
    <mergeCell ref="B12:D12"/>
    <mergeCell ref="B30:C30"/>
    <mergeCell ref="B27:D27"/>
    <mergeCell ref="B14:D14"/>
    <mergeCell ref="B17:D17"/>
    <mergeCell ref="B3:E3"/>
    <mergeCell ref="B1:F1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zoomScaleNormal="100" workbookViewId="0">
      <selection activeCell="A2" sqref="A2:D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style="102" customWidth="1"/>
    <col min="5" max="5" width="2.7109375" style="102" customWidth="1"/>
    <col min="6" max="6" width="16" style="102" customWidth="1"/>
    <col min="11" max="11" width="11" bestFit="1" customWidth="1"/>
  </cols>
  <sheetData>
    <row r="1" spans="1:6" x14ac:dyDescent="0.25">
      <c r="A1" s="229" t="s">
        <v>0</v>
      </c>
      <c r="B1" s="229"/>
      <c r="C1" s="229"/>
      <c r="D1" s="117"/>
      <c r="E1" s="117"/>
      <c r="F1" s="117"/>
    </row>
    <row r="2" spans="1:6" ht="38.25" customHeight="1" x14ac:dyDescent="0.25">
      <c r="A2" s="238" t="s">
        <v>147</v>
      </c>
      <c r="B2" s="238"/>
      <c r="C2" s="238"/>
      <c r="D2" s="238"/>
      <c r="E2" s="201"/>
      <c r="F2" s="201" t="s">
        <v>1</v>
      </c>
    </row>
    <row r="3" spans="1:6" ht="34.5" customHeight="1" x14ac:dyDescent="0.25">
      <c r="A3" s="239" t="s">
        <v>63</v>
      </c>
      <c r="B3" s="239"/>
      <c r="C3" s="239"/>
      <c r="D3" s="83" t="str">
        <f>ОПУ!F4</f>
        <v>9 месяцев 2021</v>
      </c>
      <c r="E3" s="118"/>
      <c r="F3" s="83" t="str">
        <f>ОПУ!H4</f>
        <v>9 месяцев 2020</v>
      </c>
    </row>
    <row r="4" spans="1:6" ht="27.75" customHeight="1" x14ac:dyDescent="0.25">
      <c r="A4" s="81"/>
      <c r="B4" s="227" t="s">
        <v>64</v>
      </c>
      <c r="C4" s="227"/>
      <c r="D4" s="185">
        <v>10032643</v>
      </c>
      <c r="E4" s="186"/>
      <c r="F4" s="185">
        <v>14202067</v>
      </c>
    </row>
    <row r="5" spans="1:6" x14ac:dyDescent="0.25">
      <c r="A5" s="227" t="s">
        <v>65</v>
      </c>
      <c r="B5" s="227"/>
      <c r="C5" s="227"/>
      <c r="D5" s="185"/>
      <c r="E5" s="186"/>
      <c r="F5" s="186"/>
    </row>
    <row r="6" spans="1:6" ht="15" customHeight="1" x14ac:dyDescent="0.25">
      <c r="A6" s="81"/>
      <c r="B6" s="81"/>
      <c r="C6" s="110" t="s">
        <v>66</v>
      </c>
      <c r="D6" s="185">
        <v>1829052.1741899999</v>
      </c>
      <c r="E6" s="186"/>
      <c r="F6" s="124">
        <v>1733350.4710300001</v>
      </c>
    </row>
    <row r="7" spans="1:6" ht="15" customHeight="1" x14ac:dyDescent="0.25">
      <c r="A7" s="81"/>
      <c r="B7" s="81"/>
      <c r="C7" s="110" t="s">
        <v>67</v>
      </c>
      <c r="D7" s="185">
        <v>2810386</v>
      </c>
      <c r="E7" s="186"/>
      <c r="F7" s="124">
        <v>2578089</v>
      </c>
    </row>
    <row r="8" spans="1:6" ht="15" customHeight="1" x14ac:dyDescent="0.25">
      <c r="A8" s="81"/>
      <c r="B8" s="81"/>
      <c r="C8" s="110" t="s">
        <v>68</v>
      </c>
      <c r="D8" s="124">
        <v>192708</v>
      </c>
      <c r="E8" s="186"/>
      <c r="F8" s="124">
        <v>-4160597</v>
      </c>
    </row>
    <row r="9" spans="1:6" ht="15" customHeight="1" x14ac:dyDescent="0.25">
      <c r="A9" s="81"/>
      <c r="B9" s="81"/>
      <c r="C9" s="110" t="s">
        <v>124</v>
      </c>
      <c r="D9" s="124">
        <v>348546.10052000004</v>
      </c>
      <c r="E9" s="186"/>
      <c r="F9" s="186">
        <v>-300865</v>
      </c>
    </row>
    <row r="10" spans="1:6" ht="15" customHeight="1" x14ac:dyDescent="0.25">
      <c r="A10" s="81"/>
      <c r="B10" s="81"/>
      <c r="C10" s="110" t="s">
        <v>69</v>
      </c>
      <c r="D10" s="124">
        <v>-332731.10052000004</v>
      </c>
      <c r="E10" s="186"/>
      <c r="F10" s="124">
        <v>218851</v>
      </c>
    </row>
    <row r="11" spans="1:6" ht="15" hidden="1" customHeight="1" x14ac:dyDescent="0.25">
      <c r="A11" s="81"/>
      <c r="B11" s="81"/>
      <c r="C11" s="110" t="s">
        <v>110</v>
      </c>
      <c r="D11" s="124"/>
      <c r="E11" s="186"/>
      <c r="F11" s="186"/>
    </row>
    <row r="12" spans="1:6" ht="15" customHeight="1" x14ac:dyDescent="0.25">
      <c r="A12" s="81"/>
      <c r="B12" s="81"/>
      <c r="C12" s="110" t="s">
        <v>70</v>
      </c>
      <c r="D12" s="124">
        <v>-44545.107579999996</v>
      </c>
      <c r="E12" s="186"/>
      <c r="F12" s="124">
        <v>-768069</v>
      </c>
    </row>
    <row r="13" spans="1:6" ht="15.75" customHeight="1" thickBot="1" x14ac:dyDescent="0.3">
      <c r="A13" s="81"/>
      <c r="B13" s="81"/>
      <c r="C13" s="110" t="s">
        <v>71</v>
      </c>
      <c r="D13" s="124">
        <v>-296110</v>
      </c>
      <c r="E13" s="186"/>
      <c r="F13" s="124">
        <v>52246</v>
      </c>
    </row>
    <row r="14" spans="1:6" ht="30.75" customHeight="1" thickBot="1" x14ac:dyDescent="0.3">
      <c r="A14" s="81"/>
      <c r="B14" s="227" t="s">
        <v>72</v>
      </c>
      <c r="C14" s="227"/>
      <c r="D14" s="132">
        <f>SUM(D4:D13)</f>
        <v>14539949.066609999</v>
      </c>
      <c r="E14" s="112"/>
      <c r="F14" s="85">
        <f>SUM(F4:F13)</f>
        <v>13555072.471030001</v>
      </c>
    </row>
    <row r="15" spans="1:6" x14ac:dyDescent="0.25">
      <c r="A15" s="81"/>
      <c r="B15" s="81"/>
      <c r="C15" s="111"/>
      <c r="D15" s="84"/>
      <c r="E15" s="69"/>
      <c r="F15" s="119"/>
    </row>
    <row r="16" spans="1:6" ht="15" customHeight="1" x14ac:dyDescent="0.25">
      <c r="A16" s="81"/>
      <c r="B16" s="81"/>
      <c r="C16" s="110" t="s">
        <v>73</v>
      </c>
      <c r="D16" s="186">
        <v>-6838796</v>
      </c>
      <c r="E16" s="84"/>
      <c r="F16" s="186">
        <v>-2598841</v>
      </c>
    </row>
    <row r="17" spans="1:7" ht="27" customHeight="1" x14ac:dyDescent="0.25">
      <c r="A17" s="81"/>
      <c r="B17" s="81"/>
      <c r="C17" s="110" t="s">
        <v>74</v>
      </c>
      <c r="D17" s="186">
        <v>-300986</v>
      </c>
      <c r="E17" s="84"/>
      <c r="F17" s="186">
        <v>253834</v>
      </c>
    </row>
    <row r="18" spans="1:7" ht="15" customHeight="1" x14ac:dyDescent="0.25">
      <c r="A18" s="81"/>
      <c r="B18" s="81"/>
      <c r="C18" s="110" t="s">
        <v>75</v>
      </c>
      <c r="D18" s="186">
        <v>-1802320</v>
      </c>
      <c r="E18" s="84"/>
      <c r="F18" s="186">
        <v>-479114</v>
      </c>
    </row>
    <row r="19" spans="1:7" ht="15" customHeight="1" x14ac:dyDescent="0.25">
      <c r="A19" s="81"/>
      <c r="B19" s="81"/>
      <c r="C19" s="110" t="s">
        <v>76</v>
      </c>
      <c r="D19" s="186">
        <v>-516417</v>
      </c>
      <c r="E19" s="84"/>
      <c r="F19" s="186">
        <v>-137243</v>
      </c>
    </row>
    <row r="20" spans="1:7" ht="15" customHeight="1" x14ac:dyDescent="0.25">
      <c r="A20" s="81"/>
      <c r="B20" s="81"/>
      <c r="C20" s="110" t="s">
        <v>77</v>
      </c>
      <c r="D20" s="186">
        <v>3052978</v>
      </c>
      <c r="E20" s="84"/>
      <c r="F20" s="186">
        <v>-1662621</v>
      </c>
    </row>
    <row r="21" spans="1:7" ht="15" customHeight="1" x14ac:dyDescent="0.25">
      <c r="A21" s="81"/>
      <c r="B21" s="81"/>
      <c r="C21" s="110" t="s">
        <v>78</v>
      </c>
      <c r="D21" s="186">
        <v>555061</v>
      </c>
      <c r="E21" s="84"/>
      <c r="F21" s="186">
        <v>1738731</v>
      </c>
    </row>
    <row r="22" spans="1:7" ht="29.25" customHeight="1" x14ac:dyDescent="0.25">
      <c r="A22" s="81"/>
      <c r="B22" s="81"/>
      <c r="C22" s="110" t="s">
        <v>79</v>
      </c>
      <c r="D22" s="186">
        <v>668692</v>
      </c>
      <c r="E22" s="84"/>
      <c r="F22" s="186">
        <v>118934</v>
      </c>
    </row>
    <row r="23" spans="1:7" ht="15.75" customHeight="1" thickBot="1" x14ac:dyDescent="0.3">
      <c r="A23" s="81"/>
      <c r="B23" s="227" t="s">
        <v>80</v>
      </c>
      <c r="C23" s="227"/>
      <c r="D23" s="125">
        <f>SUM(D14:D22)</f>
        <v>9358161.0666099992</v>
      </c>
      <c r="E23" s="112"/>
      <c r="F23" s="137">
        <f>SUM(F14:F22)</f>
        <v>10788752.471030001</v>
      </c>
    </row>
    <row r="24" spans="1:7" ht="15" customHeight="1" x14ac:dyDescent="0.25">
      <c r="A24" s="81"/>
      <c r="B24" s="81"/>
      <c r="C24" s="110" t="s">
        <v>81</v>
      </c>
      <c r="D24" s="186">
        <v>-3449748.3565800004</v>
      </c>
      <c r="E24" s="69"/>
      <c r="F24" s="193">
        <v>-2986405.3901399998</v>
      </c>
    </row>
    <row r="25" spans="1:7" ht="15.75" customHeight="1" thickBot="1" x14ac:dyDescent="0.3">
      <c r="A25" s="81"/>
      <c r="B25" s="81"/>
      <c r="C25" s="110" t="s">
        <v>82</v>
      </c>
      <c r="D25" s="192">
        <v>-761540.93099999998</v>
      </c>
      <c r="E25" s="69"/>
      <c r="F25" s="194">
        <v>-276574.44925259997</v>
      </c>
    </row>
    <row r="26" spans="1:7" ht="32.25" customHeight="1" thickBot="1" x14ac:dyDescent="0.3">
      <c r="A26" s="114"/>
      <c r="B26" s="228" t="s">
        <v>120</v>
      </c>
      <c r="C26" s="228"/>
      <c r="D26" s="113">
        <f>SUM(D23:D25)</f>
        <v>5146871.7790299989</v>
      </c>
      <c r="E26" s="112"/>
      <c r="F26" s="113">
        <f>SUM(F23:F25)</f>
        <v>7525772.6316374009</v>
      </c>
      <c r="G26" s="70"/>
    </row>
    <row r="27" spans="1:7" x14ac:dyDescent="0.25">
      <c r="A27" s="241" t="s">
        <v>83</v>
      </c>
      <c r="B27" s="241"/>
      <c r="C27" s="241"/>
      <c r="D27" s="120"/>
      <c r="E27" s="121"/>
      <c r="F27" s="117"/>
      <c r="G27" s="60"/>
    </row>
    <row r="28" spans="1:7" ht="15" customHeight="1" x14ac:dyDescent="0.25">
      <c r="A28" s="81"/>
      <c r="B28" s="81"/>
      <c r="C28" s="114" t="s">
        <v>84</v>
      </c>
      <c r="D28" s="186">
        <v>-66150043.528210007</v>
      </c>
      <c r="E28" s="69"/>
      <c r="F28" s="186">
        <v>-44221080.039000005</v>
      </c>
      <c r="G28" s="60"/>
    </row>
    <row r="29" spans="1:7" ht="30" customHeight="1" x14ac:dyDescent="0.25">
      <c r="A29" s="81"/>
      <c r="B29" s="81"/>
      <c r="C29" s="114" t="s">
        <v>85</v>
      </c>
      <c r="D29" s="186">
        <v>0</v>
      </c>
      <c r="E29" s="69"/>
      <c r="F29" s="186">
        <v>1000000</v>
      </c>
      <c r="G29" s="60"/>
    </row>
    <row r="30" spans="1:7" ht="15" hidden="1" customHeight="1" x14ac:dyDescent="0.25">
      <c r="A30" s="81"/>
      <c r="B30" s="81"/>
      <c r="C30" s="84" t="s">
        <v>86</v>
      </c>
      <c r="D30" s="186"/>
      <c r="E30" s="69"/>
      <c r="F30" s="186"/>
      <c r="G30" s="60"/>
    </row>
    <row r="31" spans="1:7" ht="29.25" hidden="1" customHeight="1" x14ac:dyDescent="0.25">
      <c r="A31" s="81"/>
      <c r="B31" s="81"/>
      <c r="C31" s="115" t="s">
        <v>87</v>
      </c>
      <c r="D31" s="186"/>
      <c r="E31" s="69"/>
      <c r="F31" s="186"/>
      <c r="G31" s="60"/>
    </row>
    <row r="32" spans="1:7" ht="28.5" customHeight="1" x14ac:dyDescent="0.25">
      <c r="A32" s="81"/>
      <c r="B32" s="81"/>
      <c r="C32" s="115" t="s">
        <v>88</v>
      </c>
      <c r="D32" s="186">
        <v>52971337</v>
      </c>
      <c r="E32" s="69"/>
      <c r="F32" s="186">
        <v>42385866</v>
      </c>
      <c r="G32" s="60"/>
    </row>
    <row r="33" spans="1:11" hidden="1" x14ac:dyDescent="0.25">
      <c r="A33" s="82"/>
      <c r="B33" s="82"/>
      <c r="C33" s="116" t="s">
        <v>89</v>
      </c>
      <c r="D33" s="186"/>
      <c r="E33" s="112"/>
      <c r="F33" s="186"/>
      <c r="G33" s="68"/>
    </row>
    <row r="34" spans="1:11" hidden="1" x14ac:dyDescent="0.25">
      <c r="A34" s="82"/>
      <c r="B34" s="82"/>
      <c r="C34" s="116" t="s">
        <v>90</v>
      </c>
      <c r="D34" s="186"/>
      <c r="E34" s="112"/>
      <c r="F34" s="186"/>
      <c r="G34" s="68"/>
    </row>
    <row r="35" spans="1:11" ht="15" customHeight="1" x14ac:dyDescent="0.25">
      <c r="A35" s="81"/>
      <c r="B35" s="81"/>
      <c r="C35" s="114" t="s">
        <v>91</v>
      </c>
      <c r="D35" s="186">
        <v>-514672</v>
      </c>
      <c r="E35" s="69"/>
      <c r="F35" s="186">
        <v>0</v>
      </c>
      <c r="G35" s="60"/>
    </row>
    <row r="36" spans="1:11" ht="15" customHeight="1" x14ac:dyDescent="0.25">
      <c r="A36" s="81"/>
      <c r="B36" s="81"/>
      <c r="C36" s="114" t="s">
        <v>92</v>
      </c>
      <c r="D36" s="122">
        <v>0</v>
      </c>
      <c r="E36" s="69"/>
      <c r="F36" s="186">
        <v>0</v>
      </c>
      <c r="G36" s="60"/>
    </row>
    <row r="37" spans="1:11" ht="15" customHeight="1" x14ac:dyDescent="0.25">
      <c r="A37" s="81"/>
      <c r="B37" s="81"/>
      <c r="C37" s="114" t="s">
        <v>93</v>
      </c>
      <c r="D37" s="186">
        <v>58379</v>
      </c>
      <c r="E37" s="69"/>
      <c r="F37" s="186">
        <v>8992</v>
      </c>
      <c r="G37" s="60"/>
    </row>
    <row r="38" spans="1:11" ht="28.5" customHeight="1" thickBot="1" x14ac:dyDescent="0.3">
      <c r="A38" s="81"/>
      <c r="B38" s="81"/>
      <c r="C38" s="114" t="s">
        <v>94</v>
      </c>
      <c r="D38" s="122">
        <v>-4073705</v>
      </c>
      <c r="E38" s="69"/>
      <c r="F38" s="193">
        <v>-2309856</v>
      </c>
      <c r="G38" s="60"/>
    </row>
    <row r="39" spans="1:11" x14ac:dyDescent="0.25">
      <c r="A39" s="81"/>
      <c r="B39" s="81"/>
      <c r="C39" s="110"/>
      <c r="D39" s="233">
        <f>SUM(D28:D38)</f>
        <v>-17708704.528210007</v>
      </c>
      <c r="E39" s="232"/>
      <c r="F39" s="233">
        <f>SUM(F28:F38)</f>
        <v>-3136078.0390000045</v>
      </c>
      <c r="G39" s="68"/>
    </row>
    <row r="40" spans="1:11" ht="34.5" customHeight="1" thickBot="1" x14ac:dyDescent="0.3">
      <c r="A40" s="81"/>
      <c r="B40" s="227" t="s">
        <v>126</v>
      </c>
      <c r="C40" s="227"/>
      <c r="D40" s="234"/>
      <c r="E40" s="232"/>
      <c r="F40" s="234"/>
      <c r="G40" s="68"/>
      <c r="H40" s="95"/>
    </row>
    <row r="41" spans="1:11" x14ac:dyDescent="0.25">
      <c r="A41" s="235" t="s">
        <v>95</v>
      </c>
      <c r="B41" s="235"/>
      <c r="C41" s="235"/>
      <c r="D41" s="84"/>
      <c r="E41" s="69"/>
      <c r="F41" s="117"/>
      <c r="G41" s="68"/>
    </row>
    <row r="42" spans="1:11" ht="15.75" customHeight="1" x14ac:dyDescent="0.25">
      <c r="A42" s="81"/>
      <c r="B42" s="81"/>
      <c r="C42" s="108" t="s">
        <v>96</v>
      </c>
      <c r="D42" s="84">
        <v>-12183431.75643</v>
      </c>
      <c r="E42" s="69"/>
      <c r="F42" s="84">
        <v>-15485574.04799</v>
      </c>
      <c r="G42" s="68"/>
    </row>
    <row r="43" spans="1:11" ht="15" customHeight="1" x14ac:dyDescent="0.25">
      <c r="A43" s="81"/>
      <c r="B43" s="81"/>
      <c r="C43" s="108" t="s">
        <v>97</v>
      </c>
      <c r="D43" s="84"/>
      <c r="E43" s="69"/>
      <c r="F43" s="84">
        <v>-1534929</v>
      </c>
      <c r="G43" s="68"/>
    </row>
    <row r="44" spans="1:11" x14ac:dyDescent="0.25">
      <c r="A44" s="81"/>
      <c r="B44" s="81"/>
      <c r="C44" s="108" t="s">
        <v>98</v>
      </c>
      <c r="D44" s="84"/>
      <c r="E44" s="69"/>
      <c r="F44" s="84"/>
      <c r="G44" s="68"/>
    </row>
    <row r="45" spans="1:11" ht="15.75" customHeight="1" thickBot="1" x14ac:dyDescent="0.3">
      <c r="A45" s="81"/>
      <c r="B45" s="81"/>
      <c r="C45" s="108" t="s">
        <v>99</v>
      </c>
      <c r="D45" s="84">
        <v>20695358.202409998</v>
      </c>
      <c r="E45" s="69"/>
      <c r="F45" s="84">
        <v>17849090.306739997</v>
      </c>
      <c r="G45" s="68"/>
    </row>
    <row r="46" spans="1:11" x14ac:dyDescent="0.25">
      <c r="A46" s="81"/>
      <c r="B46" s="81"/>
      <c r="C46" s="110"/>
      <c r="D46" s="233">
        <f>SUM(D42:D45)</f>
        <v>8511926.4459799975</v>
      </c>
      <c r="E46" s="232"/>
      <c r="F46" s="233">
        <f>SUM(F42:F45)</f>
        <v>828587.25874999538</v>
      </c>
      <c r="G46" s="68"/>
    </row>
    <row r="47" spans="1:11" ht="33.75" customHeight="1" thickBot="1" x14ac:dyDescent="0.3">
      <c r="A47" s="81"/>
      <c r="B47" s="231" t="s">
        <v>123</v>
      </c>
      <c r="C47" s="231"/>
      <c r="D47" s="236"/>
      <c r="E47" s="237"/>
      <c r="F47" s="236"/>
      <c r="G47" s="68"/>
    </row>
    <row r="48" spans="1:11" ht="15.75" thickBot="1" x14ac:dyDescent="0.3">
      <c r="A48" s="81"/>
      <c r="B48" s="81"/>
      <c r="G48" s="68"/>
      <c r="K48" s="95"/>
    </row>
    <row r="49" spans="1:9" ht="15.75" thickBot="1" x14ac:dyDescent="0.3">
      <c r="A49" s="230" t="s">
        <v>101</v>
      </c>
      <c r="B49" s="230"/>
      <c r="C49" s="230"/>
      <c r="D49" s="85">
        <f>D46+D39+D26</f>
        <v>-4049906.3032000102</v>
      </c>
      <c r="E49" s="112"/>
      <c r="F49" s="85">
        <f>F46+F39+F26</f>
        <v>5218281.8513873918</v>
      </c>
      <c r="G49" s="60"/>
      <c r="H49" s="60"/>
    </row>
    <row r="50" spans="1:9" ht="15.75" thickBot="1" x14ac:dyDescent="0.3">
      <c r="A50" s="230" t="s">
        <v>102</v>
      </c>
      <c r="B50" s="230"/>
      <c r="C50" s="230"/>
      <c r="D50" s="113">
        <v>7247861</v>
      </c>
      <c r="E50" s="69"/>
      <c r="F50" s="85">
        <v>2346818</v>
      </c>
      <c r="G50" s="60"/>
      <c r="H50" s="60"/>
    </row>
    <row r="51" spans="1:9" ht="15.75" customHeight="1" thickBot="1" x14ac:dyDescent="0.3">
      <c r="A51" s="94"/>
      <c r="B51" s="94"/>
      <c r="C51" s="109" t="s">
        <v>100</v>
      </c>
      <c r="D51" s="113">
        <v>-168671</v>
      </c>
      <c r="E51" s="69"/>
      <c r="F51" s="113">
        <v>662984</v>
      </c>
      <c r="G51" s="60"/>
      <c r="H51" s="60"/>
    </row>
    <row r="52" spans="1:9" ht="15.75" thickBot="1" x14ac:dyDescent="0.3">
      <c r="A52" s="230" t="s">
        <v>131</v>
      </c>
      <c r="B52" s="230"/>
      <c r="C52" s="230"/>
      <c r="D52" s="86">
        <f>D50+D49+D51</f>
        <v>3029283.6967999898</v>
      </c>
      <c r="E52" s="112"/>
      <c r="F52" s="86">
        <f>F50+F49+F51</f>
        <v>8228083.8513873918</v>
      </c>
      <c r="G52" s="60"/>
      <c r="H52" s="60"/>
    </row>
    <row r="53" spans="1:9" ht="15.75" thickTop="1" x14ac:dyDescent="0.25">
      <c r="A53" s="73"/>
      <c r="B53" s="73"/>
      <c r="C53" s="73"/>
      <c r="D53" s="84"/>
      <c r="E53" s="112"/>
      <c r="F53" s="84"/>
      <c r="G53" s="60"/>
      <c r="H53" s="60"/>
    </row>
    <row r="54" spans="1:9" x14ac:dyDescent="0.25">
      <c r="A54" s="73"/>
      <c r="B54" s="240" t="s">
        <v>44</v>
      </c>
      <c r="C54" s="240"/>
      <c r="D54" s="240"/>
      <c r="E54" s="64"/>
      <c r="F54" s="87"/>
      <c r="G54" s="77"/>
      <c r="H54" s="78"/>
    </row>
    <row r="55" spans="1:9" x14ac:dyDescent="0.25">
      <c r="A55" s="71"/>
      <c r="B55" s="61"/>
      <c r="C55" s="61"/>
      <c r="D55" s="202">
        <f>D52-Баланс!F22</f>
        <v>-0.30320001021027565</v>
      </c>
      <c r="E55" s="64"/>
      <c r="F55" s="133"/>
      <c r="G55" s="77"/>
      <c r="H55" s="78"/>
    </row>
    <row r="56" spans="1:9" ht="15.75" x14ac:dyDescent="0.25">
      <c r="B56" s="53"/>
      <c r="C56" s="32"/>
      <c r="D56" s="54"/>
      <c r="E56" s="32"/>
      <c r="G56" s="55"/>
      <c r="H56" s="34"/>
      <c r="I56" s="38"/>
    </row>
    <row r="57" spans="1:9" x14ac:dyDescent="0.25">
      <c r="B57" s="212" t="s">
        <v>127</v>
      </c>
      <c r="C57" s="212"/>
      <c r="D57" s="134" t="s">
        <v>129</v>
      </c>
      <c r="E57" s="188"/>
      <c r="G57" s="135"/>
      <c r="H57" s="135"/>
      <c r="I57" s="23"/>
    </row>
    <row r="58" spans="1:9" ht="15.75" x14ac:dyDescent="0.25">
      <c r="B58" s="213" t="s">
        <v>108</v>
      </c>
      <c r="C58" s="213"/>
      <c r="D58" s="12" t="s">
        <v>121</v>
      </c>
      <c r="E58" s="32"/>
      <c r="G58" s="20"/>
      <c r="H58" s="10"/>
      <c r="I58" s="38"/>
    </row>
    <row r="59" spans="1:9" x14ac:dyDescent="0.25">
      <c r="B59" s="56"/>
      <c r="C59" s="21"/>
      <c r="D59" s="55"/>
      <c r="E59" s="21"/>
      <c r="F59" s="25"/>
      <c r="G59" s="21"/>
      <c r="H59" s="21"/>
      <c r="I59" s="21"/>
    </row>
    <row r="60" spans="1:9" x14ac:dyDescent="0.25">
      <c r="A60" s="60"/>
      <c r="B60" s="60"/>
      <c r="C60" s="60"/>
      <c r="D60" s="117"/>
      <c r="E60" s="117"/>
      <c r="F60" s="117"/>
      <c r="G60" s="60"/>
      <c r="H60" s="60"/>
    </row>
    <row r="61" spans="1:9" x14ac:dyDescent="0.25">
      <c r="A61" s="60"/>
      <c r="B61" s="60"/>
      <c r="C61" s="60"/>
      <c r="D61" s="117"/>
      <c r="E61" s="117"/>
      <c r="F61" s="117"/>
      <c r="G61" s="60"/>
      <c r="H61" s="60"/>
    </row>
    <row r="62" spans="1:9" x14ac:dyDescent="0.25">
      <c r="A62" s="60"/>
      <c r="B62" s="60"/>
      <c r="C62" s="60"/>
      <c r="D62" s="117"/>
      <c r="E62" s="117"/>
      <c r="F62" s="117"/>
      <c r="G62" s="60"/>
      <c r="H62" s="60"/>
    </row>
    <row r="63" spans="1:9" x14ac:dyDescent="0.25">
      <c r="A63" s="60"/>
      <c r="B63" s="60"/>
      <c r="C63" s="60"/>
      <c r="D63" s="117"/>
      <c r="E63" s="117"/>
      <c r="F63" s="117"/>
      <c r="G63" s="60"/>
      <c r="H63" s="60"/>
    </row>
  </sheetData>
  <mergeCells count="24">
    <mergeCell ref="B58:C58"/>
    <mergeCell ref="B54:D54"/>
    <mergeCell ref="B57:C57"/>
    <mergeCell ref="A52:C52"/>
    <mergeCell ref="A27:C27"/>
    <mergeCell ref="A3:C3"/>
    <mergeCell ref="B4:C4"/>
    <mergeCell ref="A5:C5"/>
    <mergeCell ref="A2:D2"/>
    <mergeCell ref="E39:E40"/>
    <mergeCell ref="F39:F40"/>
    <mergeCell ref="A41:C41"/>
    <mergeCell ref="D39:D40"/>
    <mergeCell ref="D46:D47"/>
    <mergeCell ref="E46:E47"/>
    <mergeCell ref="F46:F47"/>
    <mergeCell ref="B23:C23"/>
    <mergeCell ref="B26:C26"/>
    <mergeCell ref="A1:C1"/>
    <mergeCell ref="A49:C49"/>
    <mergeCell ref="A50:C50"/>
    <mergeCell ref="B14:C14"/>
    <mergeCell ref="B40:C40"/>
    <mergeCell ref="B47:C47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Normal="100" workbookViewId="0">
      <selection activeCell="A2" sqref="A2:J2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2.140625" customWidth="1"/>
    <col min="5" max="5" width="1.5703125" customWidth="1"/>
    <col min="6" max="6" width="22.5703125" customWidth="1"/>
    <col min="7" max="7" width="1.5703125" customWidth="1"/>
    <col min="8" max="8" width="12.5703125" customWidth="1"/>
    <col min="9" max="9" width="1.57031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4" ht="28.5" customHeight="1" x14ac:dyDescent="0.25">
      <c r="A1" s="242" t="s">
        <v>0</v>
      </c>
      <c r="B1" s="242"/>
      <c r="C1" s="242"/>
      <c r="D1" s="242"/>
      <c r="E1" s="242"/>
      <c r="F1" s="242"/>
      <c r="G1" s="242"/>
      <c r="H1" s="242"/>
      <c r="I1" s="90"/>
      <c r="J1" s="89"/>
      <c r="K1" s="90"/>
      <c r="L1" s="90"/>
      <c r="M1" s="89"/>
    </row>
    <row r="2" spans="1:14" ht="28.5" customHeight="1" x14ac:dyDescent="0.25">
      <c r="A2" s="243" t="s">
        <v>144</v>
      </c>
      <c r="B2" s="243"/>
      <c r="C2" s="243"/>
      <c r="D2" s="243"/>
      <c r="E2" s="243"/>
      <c r="F2" s="243"/>
      <c r="G2" s="243"/>
      <c r="H2" s="243"/>
      <c r="I2" s="243"/>
      <c r="J2" s="243"/>
      <c r="K2" s="92"/>
      <c r="L2" s="91" t="s">
        <v>1</v>
      </c>
      <c r="M2" s="89"/>
    </row>
    <row r="3" spans="1:14" s="102" customFormat="1" ht="48.75" customHeight="1" thickBot="1" x14ac:dyDescent="0.3">
      <c r="A3" s="101"/>
      <c r="B3" s="138" t="s">
        <v>111</v>
      </c>
      <c r="C3" s="138"/>
      <c r="D3" s="138" t="s">
        <v>112</v>
      </c>
      <c r="E3" s="138"/>
      <c r="F3" s="138" t="s">
        <v>118</v>
      </c>
      <c r="G3" s="138"/>
      <c r="H3" s="138" t="s">
        <v>113</v>
      </c>
      <c r="I3" s="138"/>
      <c r="J3" s="138" t="s">
        <v>114</v>
      </c>
      <c r="K3" s="138"/>
      <c r="L3" s="138" t="s">
        <v>115</v>
      </c>
      <c r="M3" s="138" t="s">
        <v>116</v>
      </c>
    </row>
    <row r="4" spans="1:14" ht="16.5" thickTop="1" thickBot="1" x14ac:dyDescent="0.3">
      <c r="A4" s="99" t="s">
        <v>142</v>
      </c>
      <c r="B4" s="86">
        <v>2787696</v>
      </c>
      <c r="C4" s="86"/>
      <c r="D4" s="86">
        <v>-820063</v>
      </c>
      <c r="E4" s="86"/>
      <c r="F4" s="86">
        <v>-947400</v>
      </c>
      <c r="G4" s="86"/>
      <c r="H4" s="86">
        <v>4805472</v>
      </c>
      <c r="I4" s="86"/>
      <c r="J4" s="86">
        <v>-657543</v>
      </c>
      <c r="K4" s="86"/>
      <c r="L4" s="86">
        <v>29041593</v>
      </c>
      <c r="M4" s="86">
        <f>SUM(B4:L4)</f>
        <v>34209755</v>
      </c>
      <c r="N4" s="95"/>
    </row>
    <row r="5" spans="1:14" ht="15.75" thickTop="1" x14ac:dyDescent="0.25">
      <c r="A5" s="99" t="s">
        <v>103</v>
      </c>
      <c r="B5" s="103"/>
      <c r="C5" s="103"/>
      <c r="D5" s="103"/>
      <c r="E5" s="103"/>
      <c r="F5" s="103"/>
      <c r="G5" s="103"/>
      <c r="H5" s="195"/>
      <c r="I5" s="195"/>
      <c r="J5" s="195"/>
      <c r="K5" s="195"/>
      <c r="L5" s="186">
        <v>9652243</v>
      </c>
      <c r="M5" s="84">
        <f>SUM(B5:L5)</f>
        <v>9652243</v>
      </c>
      <c r="N5" s="95"/>
    </row>
    <row r="6" spans="1:14" x14ac:dyDescent="0.25">
      <c r="A6" s="99" t="s">
        <v>125</v>
      </c>
      <c r="B6" s="104" t="s">
        <v>117</v>
      </c>
      <c r="C6" s="103"/>
      <c r="D6" s="104" t="s">
        <v>117</v>
      </c>
      <c r="E6" s="103"/>
      <c r="F6" s="104" t="s">
        <v>117</v>
      </c>
      <c r="G6" s="103"/>
      <c r="H6" s="196" t="s">
        <v>117</v>
      </c>
      <c r="I6" s="195"/>
      <c r="J6" s="196" t="s">
        <v>117</v>
      </c>
      <c r="K6" s="195"/>
      <c r="L6" s="186">
        <v>0</v>
      </c>
      <c r="M6" s="84">
        <f>SUM(B6:L6)</f>
        <v>0</v>
      </c>
      <c r="N6" s="95"/>
    </row>
    <row r="7" spans="1:14" ht="30" x14ac:dyDescent="0.25">
      <c r="A7" s="99" t="s">
        <v>104</v>
      </c>
      <c r="B7" s="105" t="s">
        <v>117</v>
      </c>
      <c r="C7" s="103"/>
      <c r="D7" s="104"/>
      <c r="E7" s="103"/>
      <c r="F7" s="104" t="s">
        <v>117</v>
      </c>
      <c r="G7" s="103"/>
      <c r="H7" s="196" t="s">
        <v>117</v>
      </c>
      <c r="I7" s="195"/>
      <c r="J7" s="196" t="s">
        <v>117</v>
      </c>
      <c r="K7" s="195"/>
      <c r="L7" s="196"/>
      <c r="M7" s="104">
        <f t="shared" ref="M7:M11" si="0">SUM(B7:L7)</f>
        <v>0</v>
      </c>
      <c r="N7" s="95"/>
    </row>
    <row r="8" spans="1:14" x14ac:dyDescent="0.25">
      <c r="A8" s="99" t="s">
        <v>105</v>
      </c>
      <c r="B8" s="104" t="s">
        <v>117</v>
      </c>
      <c r="C8" s="103"/>
      <c r="D8" s="104" t="s">
        <v>117</v>
      </c>
      <c r="E8" s="103"/>
      <c r="F8" s="104" t="s">
        <v>117</v>
      </c>
      <c r="G8" s="103"/>
      <c r="H8" s="196"/>
      <c r="I8" s="195"/>
      <c r="J8" s="196" t="s">
        <v>117</v>
      </c>
      <c r="K8" s="195"/>
      <c r="L8" s="196" t="s">
        <v>117</v>
      </c>
      <c r="M8" s="104">
        <f t="shared" si="0"/>
        <v>0</v>
      </c>
      <c r="N8" s="95"/>
    </row>
    <row r="9" spans="1:14" x14ac:dyDescent="0.25">
      <c r="A9" s="136" t="s">
        <v>128</v>
      </c>
      <c r="B9" s="104"/>
      <c r="C9" s="103"/>
      <c r="D9" s="104"/>
      <c r="E9" s="103"/>
      <c r="F9" s="104"/>
      <c r="G9" s="103"/>
      <c r="H9" s="196" t="s">
        <v>117</v>
      </c>
      <c r="I9" s="195"/>
      <c r="J9" s="196" t="s">
        <v>117</v>
      </c>
      <c r="K9" s="195"/>
      <c r="L9" s="196" t="s">
        <v>117</v>
      </c>
      <c r="M9" s="104">
        <f t="shared" si="0"/>
        <v>0</v>
      </c>
      <c r="N9" s="95"/>
    </row>
    <row r="10" spans="1:14" x14ac:dyDescent="0.25">
      <c r="A10" s="136" t="s">
        <v>132</v>
      </c>
      <c r="B10" s="104" t="s">
        <v>117</v>
      </c>
      <c r="C10" s="103"/>
      <c r="D10" s="104" t="s">
        <v>117</v>
      </c>
      <c r="E10" s="103"/>
      <c r="F10" s="104" t="s">
        <v>117</v>
      </c>
      <c r="G10" s="103"/>
      <c r="H10" s="196" t="s">
        <v>117</v>
      </c>
      <c r="I10" s="195"/>
      <c r="J10" s="196" t="s">
        <v>117</v>
      </c>
      <c r="K10" s="195"/>
      <c r="L10" s="196"/>
      <c r="M10" s="104">
        <f t="shared" si="0"/>
        <v>0</v>
      </c>
      <c r="N10" s="95"/>
    </row>
    <row r="11" spans="1:14" ht="45" x14ac:dyDescent="0.25">
      <c r="A11" s="99" t="s">
        <v>106</v>
      </c>
      <c r="B11" s="104" t="s">
        <v>117</v>
      </c>
      <c r="C11" s="103"/>
      <c r="D11" s="104" t="s">
        <v>117</v>
      </c>
      <c r="E11" s="103"/>
      <c r="F11" s="104" t="s">
        <v>117</v>
      </c>
      <c r="G11" s="103"/>
      <c r="H11" s="197" t="s">
        <v>117</v>
      </c>
      <c r="I11" s="186"/>
      <c r="J11" s="186">
        <v>-120732</v>
      </c>
      <c r="K11" s="186"/>
      <c r="L11" s="197" t="s">
        <v>117</v>
      </c>
      <c r="M11" s="84">
        <f t="shared" si="0"/>
        <v>-120732</v>
      </c>
      <c r="N11" s="95"/>
    </row>
    <row r="12" spans="1:14" ht="30.75" thickBot="1" x14ac:dyDescent="0.3">
      <c r="A12" s="99" t="s">
        <v>107</v>
      </c>
      <c r="B12" s="106" t="s">
        <v>117</v>
      </c>
      <c r="C12" s="107"/>
      <c r="D12" s="106" t="s">
        <v>117</v>
      </c>
      <c r="E12" s="107"/>
      <c r="F12" s="106" t="s">
        <v>117</v>
      </c>
      <c r="G12" s="107"/>
      <c r="H12" s="198">
        <v>-467311</v>
      </c>
      <c r="I12" s="198"/>
      <c r="J12" s="198"/>
      <c r="K12" s="198"/>
      <c r="L12" s="198">
        <f>-H12</f>
        <v>467311</v>
      </c>
      <c r="M12" s="86"/>
      <c r="N12" s="95"/>
    </row>
    <row r="13" spans="1:14" ht="16.5" thickTop="1" thickBot="1" x14ac:dyDescent="0.3">
      <c r="A13" s="99" t="s">
        <v>143</v>
      </c>
      <c r="B13" s="86">
        <f>SUM(B4:B12)</f>
        <v>2787696</v>
      </c>
      <c r="C13" s="86"/>
      <c r="D13" s="86">
        <f>SUM(D4:D12)</f>
        <v>-820063</v>
      </c>
      <c r="E13" s="86"/>
      <c r="F13" s="86">
        <f>SUM(F4:F12)</f>
        <v>-947400</v>
      </c>
      <c r="G13" s="86"/>
      <c r="H13" s="86">
        <f>SUM(H4:H12)</f>
        <v>4338161</v>
      </c>
      <c r="I13" s="86"/>
      <c r="J13" s="86">
        <f>SUM(J4:J12)</f>
        <v>-778275</v>
      </c>
      <c r="K13" s="86"/>
      <c r="L13" s="86">
        <f>SUM(L4:L12)</f>
        <v>39161147</v>
      </c>
      <c r="M13" s="86">
        <f>SUM(M4:M12)</f>
        <v>43741266</v>
      </c>
      <c r="N13" s="95"/>
    </row>
    <row r="14" spans="1:14" ht="15.75" thickTop="1" x14ac:dyDescent="0.25"/>
    <row r="15" spans="1:14" x14ac:dyDescent="0.25">
      <c r="A15" s="100"/>
      <c r="B15" s="240" t="s">
        <v>44</v>
      </c>
      <c r="C15" s="240"/>
      <c r="D15" s="240"/>
      <c r="E15" s="240"/>
      <c r="F15" s="240"/>
      <c r="G15" s="240"/>
      <c r="H15" s="64"/>
      <c r="I15" s="78"/>
    </row>
    <row r="16" spans="1:14" x14ac:dyDescent="0.25">
      <c r="A16" s="71"/>
      <c r="B16" s="61"/>
      <c r="C16" s="61"/>
      <c r="D16" s="61"/>
      <c r="E16" s="65"/>
      <c r="F16" s="65"/>
      <c r="G16" s="87"/>
      <c r="H16" s="64"/>
      <c r="I16" s="78"/>
    </row>
    <row r="17" spans="1:10" x14ac:dyDescent="0.25">
      <c r="A17" s="60"/>
      <c r="B17" s="74"/>
      <c r="C17" s="74"/>
      <c r="D17" s="74"/>
      <c r="E17" s="67"/>
      <c r="F17" s="80"/>
      <c r="G17" s="88"/>
      <c r="H17" s="67"/>
      <c r="I17" s="189"/>
      <c r="J17" s="190"/>
    </row>
    <row r="18" spans="1:10" ht="15" customHeight="1" x14ac:dyDescent="0.25">
      <c r="A18" s="60"/>
      <c r="B18" s="244" t="s">
        <v>127</v>
      </c>
      <c r="C18" s="244"/>
      <c r="D18" s="244"/>
      <c r="E18" s="79"/>
      <c r="F18" s="134" t="s">
        <v>129</v>
      </c>
      <c r="G18" s="135"/>
      <c r="I18" s="190"/>
      <c r="J18" s="190"/>
    </row>
    <row r="19" spans="1:10" x14ac:dyDescent="0.25">
      <c r="A19" s="60"/>
      <c r="B19" s="75" t="s">
        <v>108</v>
      </c>
      <c r="C19" s="72"/>
      <c r="D19" s="77"/>
      <c r="E19" s="77"/>
      <c r="F19" s="12" t="s">
        <v>121</v>
      </c>
      <c r="G19" s="10"/>
    </row>
    <row r="20" spans="1:10" x14ac:dyDescent="0.25">
      <c r="A20" s="60"/>
      <c r="B20" s="76"/>
      <c r="C20" s="63"/>
      <c r="D20" s="77"/>
      <c r="E20" s="77"/>
      <c r="F20" s="75"/>
      <c r="G20" s="75"/>
      <c r="H20" s="62"/>
      <c r="I20" s="66"/>
    </row>
  </sheetData>
  <mergeCells count="4">
    <mergeCell ref="A1:H1"/>
    <mergeCell ref="A2:J2"/>
    <mergeCell ref="B15:G15"/>
    <mergeCell ref="B18:D1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ОДДС</vt:lpstr>
      <vt:lpstr>СК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2021-11-19T11:08:31Z</dcterms:modified>
</cp:coreProperties>
</file>