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003\Downloads\"/>
    </mc:Choice>
  </mc:AlternateContent>
  <xr:revisionPtr revIDLastSave="0" documentId="13_ncr:1_{991D8A6E-A974-4F54-B4F7-A5C4EE2F3385}" xr6:coauthVersionLast="45" xr6:coauthVersionMax="45" xr10:uidLastSave="{00000000-0000-0000-0000-000000000000}"/>
  <bookViews>
    <workbookView xWindow="-108" yWindow="-108" windowWidth="23256" windowHeight="12456" activeTab="3" xr2:uid="{00000000-000D-0000-FFFF-FFFF00000000}"/>
  </bookViews>
  <sheets>
    <sheet name="баланс" sheetId="2" r:id="rId1"/>
    <sheet name="опиу" sheetId="5" r:id="rId2"/>
    <sheet name="ддс" sheetId="8" r:id="rId3"/>
    <sheet name="капитал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1" l="1"/>
  <c r="D32" i="2"/>
  <c r="F6" i="11" l="1"/>
  <c r="F8" i="11" s="1"/>
  <c r="D6" i="11"/>
  <c r="D8" i="11" s="1"/>
  <c r="F15" i="11"/>
  <c r="D15" i="11"/>
  <c r="F12" i="11"/>
  <c r="D12" i="11"/>
  <c r="F10" i="11"/>
  <c r="D10" i="11"/>
  <c r="D25" i="8"/>
  <c r="D12" i="8"/>
  <c r="D13" i="8" s="1"/>
  <c r="F25" i="8"/>
  <c r="D17" i="8"/>
  <c r="D19" i="8" s="1"/>
  <c r="F26" i="8"/>
  <c r="F13" i="8"/>
  <c r="F11" i="8"/>
  <c r="D11" i="8"/>
  <c r="F4" i="8"/>
  <c r="F19" i="8"/>
  <c r="F6" i="5"/>
  <c r="F8" i="5"/>
  <c r="D18" i="5"/>
  <c r="D16" i="5"/>
  <c r="D14" i="5"/>
  <c r="D8" i="5"/>
  <c r="D6" i="5"/>
  <c r="D5" i="5"/>
  <c r="F5" i="5"/>
  <c r="D26" i="8" l="1"/>
  <c r="F14" i="5"/>
  <c r="F16" i="5" s="1"/>
  <c r="F18" i="5" s="1"/>
  <c r="D14" i="2"/>
  <c r="D15" i="2" s="1"/>
  <c r="D7" i="2"/>
  <c r="D5" i="2"/>
  <c r="D29" i="2"/>
  <c r="D24" i="2"/>
  <c r="D19" i="2"/>
  <c r="D33" i="2" s="1"/>
</calcChain>
</file>

<file path=xl/sharedStrings.xml><?xml version="1.0" encoding="utf-8"?>
<sst xmlns="http://schemas.openxmlformats.org/spreadsheetml/2006/main" count="134" uniqueCount="103">
  <si>
    <r>
      <rPr>
        <b/>
        <sz val="9"/>
        <color rgb="FF0D0D0D"/>
        <rFont val="Times New Roman"/>
        <family val="1"/>
      </rPr>
      <t>Прим.</t>
    </r>
  </si>
  <si>
    <r>
      <rPr>
        <b/>
        <sz val="9"/>
        <color rgb="FF0D0D0D"/>
        <rFont val="Times New Roman"/>
        <family val="1"/>
      </rPr>
      <t>АКТИВЫ</t>
    </r>
  </si>
  <si>
    <r>
      <rPr>
        <sz val="9"/>
        <color rgb="FF0D0D0D"/>
        <rFont val="Times New Roman"/>
        <family val="1"/>
      </rPr>
      <t>Основные средства</t>
    </r>
  </si>
  <si>
    <r>
      <rPr>
        <sz val="9"/>
        <color rgb="FF0D0D0D"/>
        <rFont val="Times New Roman"/>
        <family val="1"/>
      </rPr>
      <t>Авансы, уплаченные за долгосрочные активы</t>
    </r>
  </si>
  <si>
    <r>
      <rPr>
        <b/>
        <sz val="9"/>
        <color rgb="FF0D0D0D"/>
        <rFont val="Times New Roman"/>
        <family val="1"/>
      </rPr>
      <t>Итого долгосрочные активы</t>
    </r>
  </si>
  <si>
    <r>
      <rPr>
        <sz val="9"/>
        <color rgb="FF0D0D0D"/>
        <rFont val="Times New Roman"/>
        <family val="1"/>
      </rPr>
      <t>Запасы</t>
    </r>
  </si>
  <si>
    <r>
      <rPr>
        <sz val="9"/>
        <color rgb="FF0D0D0D"/>
        <rFont val="Times New Roman"/>
        <family val="1"/>
      </rPr>
      <t>Торговая дебиторская задолженность</t>
    </r>
  </si>
  <si>
    <r>
      <rPr>
        <sz val="9"/>
        <color rgb="FF0D0D0D"/>
        <rFont val="Times New Roman"/>
        <family val="1"/>
      </rPr>
      <t>Авансы уплаченные</t>
    </r>
  </si>
  <si>
    <r>
      <rPr>
        <sz val="9"/>
        <color rgb="FF0D0D0D"/>
        <rFont val="Times New Roman"/>
        <family val="1"/>
      </rPr>
      <t>Предоплата по текущему подоходному налогу</t>
    </r>
  </si>
  <si>
    <r>
      <rPr>
        <sz val="9"/>
        <color rgb="FF0D0D0D"/>
        <rFont val="Times New Roman"/>
        <family val="1"/>
      </rPr>
      <t>Прочие краткосрочные активы</t>
    </r>
  </si>
  <si>
    <r>
      <rPr>
        <sz val="9"/>
        <color rgb="FF0D0D0D"/>
        <rFont val="Times New Roman"/>
        <family val="1"/>
      </rPr>
      <t>Денежные средства и их эквиваленты</t>
    </r>
  </si>
  <si>
    <r>
      <rPr>
        <b/>
        <sz val="9"/>
        <color rgb="FF0D0D0D"/>
        <rFont val="Times New Roman"/>
        <family val="1"/>
      </rPr>
      <t>Итого краткосрочные активы</t>
    </r>
  </si>
  <si>
    <r>
      <rPr>
        <b/>
        <sz val="9"/>
        <color rgb="FF0D0D0D"/>
        <rFont val="Times New Roman"/>
        <family val="1"/>
      </rPr>
      <t>Итого активы</t>
    </r>
  </si>
  <si>
    <r>
      <rPr>
        <b/>
        <sz val="9"/>
        <color rgb="FF0D0D0D"/>
        <rFont val="Times New Roman"/>
        <family val="1"/>
      </rPr>
      <t>КАПИТАЛ</t>
    </r>
  </si>
  <si>
    <r>
      <rPr>
        <sz val="9"/>
        <color rgb="FF0D0D0D"/>
        <rFont val="Times New Roman"/>
        <family val="1"/>
      </rPr>
      <t>Уставный капитал</t>
    </r>
  </si>
  <si>
    <r>
      <rPr>
        <sz val="9"/>
        <color rgb="FF0D0D0D"/>
        <rFont val="Times New Roman"/>
        <family val="1"/>
      </rPr>
      <t>Нераспределенная прибыль</t>
    </r>
  </si>
  <si>
    <r>
      <rPr>
        <b/>
        <sz val="9"/>
        <color rgb="FF0D0D0D"/>
        <rFont val="Times New Roman"/>
        <family val="1"/>
      </rPr>
      <t>Итого капитал</t>
    </r>
  </si>
  <si>
    <r>
      <rPr>
        <b/>
        <sz val="9"/>
        <color rgb="FF0D0D0D"/>
        <rFont val="Times New Roman"/>
        <family val="1"/>
      </rPr>
      <t>ОБЯЗАТЕЛЬСТВА</t>
    </r>
  </si>
  <si>
    <r>
      <rPr>
        <sz val="9"/>
        <color rgb="FF0D0D0D"/>
        <rFont val="Times New Roman"/>
        <family val="1"/>
      </rPr>
      <t>Займы полученные</t>
    </r>
  </si>
  <si>
    <r>
      <rPr>
        <b/>
        <sz val="9"/>
        <color rgb="FF0D0D0D"/>
        <rFont val="Times New Roman"/>
        <family val="1"/>
      </rPr>
      <t>Итого долгосрочные обязательства</t>
    </r>
  </si>
  <si>
    <r>
      <rPr>
        <sz val="9"/>
        <color rgb="FF0D0D0D"/>
        <rFont val="Times New Roman"/>
        <family val="1"/>
      </rPr>
      <t>Займы полученные, текущая часть</t>
    </r>
  </si>
  <si>
    <r>
      <rPr>
        <sz val="9"/>
        <color rgb="FF0D0D0D"/>
        <rFont val="Times New Roman"/>
        <family val="1"/>
      </rPr>
      <t>Торговая кредиторская задолженность</t>
    </r>
  </si>
  <si>
    <r>
      <rPr>
        <sz val="9"/>
        <color rgb="FF0D0D0D"/>
        <rFont val="Times New Roman"/>
        <family val="1"/>
      </rPr>
      <t>Обязательства по выплате дивидендов</t>
    </r>
  </si>
  <si>
    <r>
      <rPr>
        <sz val="9"/>
        <color rgb="FF0D0D0D"/>
        <rFont val="Times New Roman"/>
        <family val="1"/>
      </rPr>
      <t>Задолженность по корпоративно подоходному налогу</t>
    </r>
  </si>
  <si>
    <r>
      <rPr>
        <sz val="9"/>
        <color rgb="FF0D0D0D"/>
        <rFont val="Times New Roman"/>
        <family val="1"/>
      </rPr>
      <t>Задолженность по налогам и прочим платежам в бюджет</t>
    </r>
  </si>
  <si>
    <r>
      <rPr>
        <sz val="9"/>
        <color rgb="FF0D0D0D"/>
        <rFont val="Times New Roman"/>
        <family val="1"/>
      </rPr>
      <t>Обязательства по договорам</t>
    </r>
  </si>
  <si>
    <r>
      <rPr>
        <sz val="9"/>
        <color rgb="FF0D0D0D"/>
        <rFont val="Times New Roman"/>
        <family val="1"/>
      </rPr>
      <t>Прочие краткосрочные обязательства</t>
    </r>
  </si>
  <si>
    <r>
      <rPr>
        <b/>
        <sz val="9"/>
        <color rgb="FF0D0D0D"/>
        <rFont val="Times New Roman"/>
        <family val="1"/>
      </rPr>
      <t>Итого краткосрочные обязательства</t>
    </r>
  </si>
  <si>
    <r>
      <rPr>
        <b/>
        <sz val="9"/>
        <color rgb="FF0D0D0D"/>
        <rFont val="Times New Roman"/>
        <family val="1"/>
      </rPr>
      <t>Итого обязательства и капитал</t>
    </r>
  </si>
  <si>
    <r>
      <rPr>
        <sz val="9"/>
        <color rgb="FF0D0D0D"/>
        <rFont val="Times New Roman"/>
        <family val="1"/>
      </rPr>
      <t>Выручка</t>
    </r>
  </si>
  <si>
    <r>
      <rPr>
        <sz val="9"/>
        <color rgb="FF0D0D0D"/>
        <rFont val="Times New Roman"/>
        <family val="1"/>
      </rPr>
      <t>Себестоимость продаж</t>
    </r>
  </si>
  <si>
    <r>
      <rPr>
        <b/>
        <sz val="9"/>
        <color rgb="FF0D0D0D"/>
        <rFont val="Times New Roman"/>
        <family val="1"/>
      </rPr>
      <t>Валовая прибыль</t>
    </r>
  </si>
  <si>
    <r>
      <rPr>
        <sz val="9"/>
        <color rgb="FF0D0D0D"/>
        <rFont val="Times New Roman"/>
        <family val="1"/>
      </rPr>
      <t>Расходы по реализации</t>
    </r>
  </si>
  <si>
    <r>
      <rPr>
        <sz val="9"/>
        <color rgb="FF0D0D0D"/>
        <rFont val="Times New Roman"/>
        <family val="1"/>
      </rPr>
      <t>Общие и административные расходы</t>
    </r>
  </si>
  <si>
    <r>
      <rPr>
        <b/>
        <sz val="9"/>
        <rFont val="Times New Roman"/>
        <family val="1"/>
      </rPr>
      <t>Операционная прибыль</t>
    </r>
  </si>
  <si>
    <r>
      <rPr>
        <sz val="9"/>
        <color rgb="FF0D0D0D"/>
        <rFont val="Times New Roman"/>
        <family val="1"/>
      </rPr>
      <t>Ожидаемые кредитные убытки</t>
    </r>
  </si>
  <si>
    <r>
      <rPr>
        <sz val="9"/>
        <color rgb="FF0D0D0D"/>
        <rFont val="Times New Roman"/>
        <family val="1"/>
      </rPr>
      <t>Восстановление/(обесценение) нефинансовых активов</t>
    </r>
  </si>
  <si>
    <r>
      <rPr>
        <sz val="9"/>
        <color rgb="FF0D0D0D"/>
        <rFont val="Times New Roman"/>
        <family val="1"/>
      </rPr>
      <t>Прочие доходы/(расходы), нетто</t>
    </r>
  </si>
  <si>
    <r>
      <rPr>
        <sz val="9"/>
        <color rgb="FF0D0D0D"/>
        <rFont val="Times New Roman"/>
        <family val="1"/>
      </rPr>
      <t>Процентные доходы</t>
    </r>
  </si>
  <si>
    <r>
      <rPr>
        <sz val="9"/>
        <color rgb="FF0D0D0D"/>
        <rFont val="Times New Roman"/>
        <family val="1"/>
      </rPr>
      <t>Процентные расходы</t>
    </r>
  </si>
  <si>
    <r>
      <rPr>
        <b/>
        <sz val="9"/>
        <rFont val="Times New Roman"/>
        <family val="1"/>
      </rPr>
      <t>Прибыль до налогообложения</t>
    </r>
  </si>
  <si>
    <r>
      <rPr>
        <sz val="9"/>
        <rFont val="Times New Roman"/>
        <family val="1"/>
      </rPr>
      <t>Расходы по налогу на прибыль</t>
    </r>
  </si>
  <si>
    <r>
      <rPr>
        <b/>
        <sz val="9"/>
        <rFont val="Times New Roman"/>
        <family val="1"/>
      </rPr>
      <t>Прибыль за отчетный период</t>
    </r>
  </si>
  <si>
    <r>
      <rPr>
        <sz val="9"/>
        <rFont val="Times New Roman"/>
        <family val="1"/>
      </rPr>
      <t>Прочий совокупный доход</t>
    </r>
  </si>
  <si>
    <r>
      <rPr>
        <b/>
        <sz val="9"/>
        <rFont val="Times New Roman"/>
        <family val="1"/>
      </rPr>
      <t>Итого совокупный доход за период</t>
    </r>
  </si>
  <si>
    <r>
      <rPr>
        <b/>
        <sz val="9"/>
        <color rgb="FF0D0D0D"/>
        <rFont val="Times New Roman"/>
        <family val="1"/>
      </rPr>
      <t>ОПЕРАЦИОННАЯ ДЕЯТЕЛЬНОСТЬ</t>
    </r>
  </si>
  <si>
    <r>
      <rPr>
        <sz val="9"/>
        <rFont val="Times New Roman"/>
        <family val="1"/>
      </rPr>
      <t>Поступление от покупателей</t>
    </r>
  </si>
  <si>
    <r>
      <rPr>
        <sz val="9"/>
        <rFont val="Times New Roman"/>
        <family val="1"/>
      </rPr>
      <t>Процентные доходы</t>
    </r>
  </si>
  <si>
    <r>
      <rPr>
        <sz val="9"/>
        <rFont val="Times New Roman"/>
        <family val="1"/>
      </rPr>
      <t>Прочие поступления</t>
    </r>
  </si>
  <si>
    <r>
      <rPr>
        <sz val="9"/>
        <rFont val="Times New Roman"/>
        <family val="1"/>
      </rPr>
      <t>–</t>
    </r>
  </si>
  <si>
    <r>
      <rPr>
        <sz val="9"/>
        <rFont val="Times New Roman"/>
        <family val="1"/>
      </rPr>
      <t>Платежи поставщикам за товары и услуги</t>
    </r>
  </si>
  <si>
    <r>
      <rPr>
        <sz val="9"/>
        <rFont val="Times New Roman"/>
        <family val="1"/>
      </rPr>
      <t>Выплаты по заработной плате</t>
    </r>
  </si>
  <si>
    <r>
      <rPr>
        <sz val="9"/>
        <rFont val="Times New Roman"/>
        <family val="1"/>
      </rPr>
      <t>Подоходный налог уплаченный</t>
    </r>
  </si>
  <si>
    <r>
      <rPr>
        <sz val="9"/>
        <rFont val="Times New Roman"/>
        <family val="1"/>
      </rPr>
      <t>Налоги и прочие платежи в бюджет</t>
    </r>
  </si>
  <si>
    <r>
      <rPr>
        <sz val="9"/>
        <rFont val="Times New Roman"/>
        <family val="1"/>
      </rPr>
      <t>Прочие выплаты</t>
    </r>
  </si>
  <si>
    <r>
      <rPr>
        <sz val="9"/>
        <rFont val="Times New Roman"/>
        <family val="1"/>
      </rPr>
      <t>Проценты уплаченные</t>
    </r>
  </si>
  <si>
    <r>
      <rPr>
        <b/>
        <sz val="9"/>
        <rFont val="Times New Roman"/>
        <family val="1"/>
      </rPr>
      <t>Чистое поступление денежных средств от операционной деятельности</t>
    </r>
  </si>
  <si>
    <r>
      <rPr>
        <b/>
        <sz val="9"/>
        <color rgb="FF0D0D0D"/>
        <rFont val="Times New Roman"/>
        <family val="1"/>
      </rPr>
      <t>ИНВЕСТИЦИОННАЯ ДЕЯТЕЛЬНОСТЬ</t>
    </r>
  </si>
  <si>
    <r>
      <rPr>
        <sz val="9"/>
        <rFont val="Times New Roman"/>
        <family val="1"/>
      </rPr>
      <t>Поступления от продажи основных средств</t>
    </r>
  </si>
  <si>
    <r>
      <rPr>
        <sz val="9"/>
        <rFont val="Times New Roman"/>
        <family val="1"/>
      </rPr>
      <t>Поступления от долгосрочных активов (облигации)</t>
    </r>
  </si>
  <si>
    <r>
      <rPr>
        <sz val="9"/>
        <rFont val="Times New Roman"/>
        <family val="1"/>
      </rPr>
      <t>Приобретение основных средств</t>
    </r>
  </si>
  <si>
    <r>
      <rPr>
        <b/>
        <sz val="9"/>
        <rFont val="Times New Roman"/>
        <family val="1"/>
      </rPr>
      <t>Чистое выбытие денежных средств от инвестиционной деятельности</t>
    </r>
  </si>
  <si>
    <r>
      <rPr>
        <b/>
        <sz val="9"/>
        <color rgb="FF0D0D0D"/>
        <rFont val="Times New Roman"/>
        <family val="1"/>
      </rPr>
      <t>ФИНАНСОВАЯ ДЕЯТЕЛЬНОСТЬ</t>
    </r>
  </si>
  <si>
    <r>
      <rPr>
        <sz val="9"/>
        <rFont val="Times New Roman"/>
        <family val="1"/>
      </rPr>
      <t>Привлечение заемных средств</t>
    </r>
  </si>
  <si>
    <r>
      <rPr>
        <sz val="9"/>
        <rFont val="Times New Roman"/>
        <family val="1"/>
      </rPr>
      <t>Выплаты по заемным средствам</t>
    </r>
  </si>
  <si>
    <r>
      <rPr>
        <sz val="9"/>
        <rFont val="Times New Roman"/>
        <family val="1"/>
      </rPr>
      <t>Выплата дивидендов</t>
    </r>
  </si>
  <si>
    <r>
      <rPr>
        <b/>
        <sz val="9"/>
        <rFont val="Times New Roman"/>
        <family val="1"/>
      </rPr>
      <t>Чистое поступление денежных средств от финансовой деятельности</t>
    </r>
  </si>
  <si>
    <r>
      <rPr>
        <sz val="9"/>
        <rFont val="Times New Roman"/>
        <family val="1"/>
      </rPr>
      <t>Чистое изменение в денежных средствах и их эквивалентах</t>
    </r>
  </si>
  <si>
    <r>
      <rPr>
        <b/>
        <sz val="9"/>
        <rFont val="Times New Roman"/>
        <family val="1"/>
      </rPr>
      <t>Денежные средства на начало года</t>
    </r>
  </si>
  <si>
    <r>
      <rPr>
        <b/>
        <sz val="9"/>
        <rFont val="Times New Roman"/>
        <family val="1"/>
      </rPr>
      <t>Денежные средства на конец года</t>
    </r>
  </si>
  <si>
    <r>
      <rPr>
        <b/>
        <sz val="9"/>
        <color rgb="FF0D0D0D"/>
        <rFont val="Times New Roman"/>
        <family val="1"/>
      </rPr>
      <t>Уставный капитал</t>
    </r>
  </si>
  <si>
    <r>
      <rPr>
        <b/>
        <sz val="9"/>
        <color rgb="FF0D0D0D"/>
        <rFont val="Times New Roman"/>
        <family val="1"/>
      </rPr>
      <t xml:space="preserve">Нераспределенная
</t>
    </r>
    <r>
      <rPr>
        <b/>
        <sz val="9"/>
        <color rgb="FF0D0D0D"/>
        <rFont val="Times New Roman"/>
        <family val="1"/>
      </rPr>
      <t>прибыль</t>
    </r>
  </si>
  <si>
    <r>
      <rPr>
        <b/>
        <sz val="9"/>
        <rFont val="Times New Roman"/>
        <family val="1"/>
      </rPr>
      <t>Итого капитал</t>
    </r>
  </si>
  <si>
    <r>
      <rPr>
        <b/>
        <sz val="9.5"/>
        <rFont val="Times New Roman"/>
        <family val="1"/>
      </rPr>
      <t>На 1 января 2024 года</t>
    </r>
  </si>
  <si>
    <r>
      <rPr>
        <sz val="9"/>
        <rFont val="Times New Roman"/>
        <family val="1"/>
      </rPr>
      <t>360 595</t>
    </r>
  </si>
  <si>
    <r>
      <rPr>
        <sz val="9"/>
        <rFont val="Times New Roman"/>
        <family val="1"/>
      </rPr>
      <t>360 605</t>
    </r>
  </si>
  <si>
    <r>
      <rPr>
        <sz val="9.5"/>
        <rFont val="Times New Roman"/>
        <family val="1"/>
      </rPr>
      <t>Прибыль за отчётный период</t>
    </r>
  </si>
  <si>
    <r>
      <rPr>
        <sz val="9.5"/>
        <rFont val="Times New Roman"/>
        <family val="1"/>
      </rPr>
      <t>Прочий совокупный доход</t>
    </r>
  </si>
  <si>
    <r>
      <rPr>
        <b/>
        <sz val="9.5"/>
        <rFont val="Times New Roman"/>
        <family val="1"/>
      </rPr>
      <t>Итого совокупный доход</t>
    </r>
  </si>
  <si>
    <r>
      <rPr>
        <b/>
        <sz val="9"/>
        <rFont val="Times New Roman"/>
        <family val="1"/>
      </rPr>
      <t>–</t>
    </r>
  </si>
  <si>
    <r>
      <rPr>
        <sz val="9.5"/>
        <rFont val="Times New Roman"/>
        <family val="1"/>
      </rPr>
      <t>Объявленные дивиденды</t>
    </r>
  </si>
  <si>
    <r>
      <rPr>
        <b/>
        <sz val="9"/>
        <rFont val="Times New Roman"/>
        <family val="1"/>
      </rPr>
      <t>(30 000)</t>
    </r>
  </si>
  <si>
    <r>
      <rPr>
        <b/>
        <sz val="9.5"/>
        <rFont val="Times New Roman"/>
        <family val="1"/>
      </rPr>
      <t>На 31 декабря 2024 года</t>
    </r>
  </si>
  <si>
    <r>
      <rPr>
        <b/>
        <sz val="9.5"/>
        <rFont val="Times New Roman"/>
        <family val="1"/>
      </rPr>
      <t>Операции с собственником</t>
    </r>
  </si>
  <si>
    <t>Генеральный директор</t>
  </si>
  <si>
    <t>Главный бухгалтер</t>
  </si>
  <si>
    <t>Ни А.В.</t>
  </si>
  <si>
    <t>Калменова Г.М.</t>
  </si>
  <si>
    <t>–</t>
  </si>
  <si>
    <t>Отложенные налоговые обязательства
Долгосрочные обязательства (облигации)</t>
  </si>
  <si>
    <r>
      <rPr>
        <b/>
        <sz val="10"/>
        <rFont val="Times New Roman"/>
        <family val="1"/>
        <charset val="204"/>
      </rPr>
      <t>31 декабря
2024 года</t>
    </r>
  </si>
  <si>
    <r>
      <rPr>
        <b/>
        <sz val="10"/>
        <rFont val="Times New Roman"/>
        <family val="1"/>
      </rPr>
      <t xml:space="preserve">ТОО «Скулбас» Консолидированный отчёт о прибыли или убытке и прочем совокупном доходе
по состоянию на 30 июня 2025 года
</t>
    </r>
    <r>
      <rPr>
        <i/>
        <sz val="10"/>
        <rFont val="Times New Roman"/>
        <family val="1"/>
      </rPr>
      <t>все суммы представлены в тысячах казахстанских тенге</t>
    </r>
  </si>
  <si>
    <r>
      <rPr>
        <b/>
        <sz val="10"/>
        <rFont val="Times New Roman"/>
        <family val="1"/>
      </rPr>
      <t xml:space="preserve">ТОО «Скулбас»
Консолидированный отчёт о финансовом положении по состоянию на 30 июня 2025 года
</t>
    </r>
    <r>
      <rPr>
        <i/>
        <sz val="10"/>
        <rFont val="Times New Roman"/>
        <family val="1"/>
      </rPr>
      <t>все суммы представлены в тысячах казахстанских тенге</t>
    </r>
  </si>
  <si>
    <t>30 июня
2025 года</t>
  </si>
  <si>
    <r>
      <rPr>
        <b/>
        <sz val="10"/>
        <rFont val="Times New Roman"/>
        <family val="1"/>
      </rPr>
      <t xml:space="preserve">ТОО «Скулбас»
Консолидированный отчет об изменениях в капитале по состоянию на 30 июня 2025 года
</t>
    </r>
    <r>
      <rPr>
        <i/>
        <sz val="10"/>
        <rFont val="Times New Roman"/>
        <family val="1"/>
      </rPr>
      <t>все суммы представлены в тысячах казахстанских тенге</t>
    </r>
  </si>
  <si>
    <t>30 июня                            2024 года</t>
  </si>
  <si>
    <r>
      <rPr>
        <b/>
        <sz val="10"/>
        <rFont val="Times New Roman"/>
        <family val="1"/>
      </rPr>
      <t xml:space="preserve">ТОО «Скулбас»                                                                                                                                                                      Консолидированный отчёт о движении денежных средств по состоянию 30 июня 2025 года
</t>
    </r>
    <r>
      <rPr>
        <i/>
        <sz val="10"/>
        <rFont val="Times New Roman"/>
        <family val="1"/>
      </rPr>
      <t>все суммы представлены в тысячах казахстанских тенге</t>
    </r>
  </si>
  <si>
    <t>30 июня             2024 года</t>
  </si>
  <si>
    <t>Выплата купонного вознграждения</t>
  </si>
  <si>
    <t>На 1 января 2025 года</t>
  </si>
  <si>
    <t>483 401</t>
  </si>
  <si>
    <t>483 411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</si>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</sst>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_);\(0.000\)"/>
  </numFmts>
  <fonts count="30" x14ac:knownFonts="1">
    <font>
      <sz val="10"/>
      <color rgb="FF000000"/>
      <name val="Times New Roman"/>
      <charset val="204"/>
    </font>
    <font>
      <b/>
      <sz val="9"/>
      <name val="Times New Roman"/>
    </font>
    <font>
      <sz val="9"/>
      <name val="Times New Roman"/>
    </font>
    <font>
      <b/>
      <sz val="9"/>
      <color rgb="FF0D0D0D"/>
      <name val="Times New Roman"/>
      <family val="2"/>
    </font>
    <font>
      <b/>
      <sz val="9"/>
      <color rgb="FF000000"/>
      <name val="Times New Roman"/>
      <family val="2"/>
    </font>
    <font>
      <sz val="9"/>
      <color rgb="FF000000"/>
      <name val="Times New Roman"/>
      <family val="2"/>
    </font>
    <font>
      <b/>
      <sz val="9.5"/>
      <name val="Times New Roman"/>
    </font>
    <font>
      <sz val="9.5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color rgb="FF0D0D0D"/>
      <name val="Times New Roman"/>
      <family val="1"/>
    </font>
    <font>
      <b/>
      <sz val="10"/>
      <color rgb="FF0D0D0D"/>
      <name val="Times New Roman"/>
      <family val="1"/>
    </font>
    <font>
      <sz val="9"/>
      <color rgb="FF0D0D0D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2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b/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top" shrinkToFit="1"/>
    </xf>
    <xf numFmtId="1" fontId="5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 indent="4"/>
    </xf>
    <xf numFmtId="0" fontId="6" fillId="0" borderId="0" xfId="0" applyFont="1" applyFill="1" applyBorder="1" applyAlignment="1">
      <alignment horizontal="left" vertical="top" wrapText="1" indent="1"/>
    </xf>
    <xf numFmtId="1" fontId="5" fillId="0" borderId="2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right" vertical="top" shrinkToFit="1"/>
    </xf>
    <xf numFmtId="0" fontId="0" fillId="0" borderId="4" xfId="0" applyFill="1" applyBorder="1" applyAlignment="1">
      <alignment horizontal="left" vertical="top"/>
    </xf>
    <xf numFmtId="164" fontId="18" fillId="0" borderId="2" xfId="0" applyNumberFormat="1" applyFont="1" applyFill="1" applyBorder="1" applyAlignment="1">
      <alignment horizontal="right" vertical="top" shrinkToFit="1"/>
    </xf>
    <xf numFmtId="0" fontId="17" fillId="0" borderId="3" xfId="0" applyFont="1" applyFill="1" applyBorder="1" applyAlignment="1">
      <alignment horizontal="right" vertical="top" wrapText="1"/>
    </xf>
    <xf numFmtId="3" fontId="17" fillId="0" borderId="2" xfId="0" applyNumberFormat="1" applyFont="1" applyFill="1" applyBorder="1" applyAlignment="1">
      <alignment horizontal="right" vertical="center" wrapText="1"/>
    </xf>
    <xf numFmtId="3" fontId="19" fillId="0" borderId="3" xfId="0" applyNumberFormat="1" applyFont="1" applyFill="1" applyBorder="1" applyAlignment="1">
      <alignment horizontal="right" vertical="top" shrinkToFit="1"/>
    </xf>
    <xf numFmtId="3" fontId="18" fillId="0" borderId="0" xfId="0" applyNumberFormat="1" applyFont="1" applyFill="1" applyBorder="1" applyAlignment="1">
      <alignment horizontal="right" vertical="top" shrinkToFit="1"/>
    </xf>
    <xf numFmtId="49" fontId="18" fillId="0" borderId="0" xfId="0" applyNumberFormat="1" applyFont="1" applyFill="1" applyBorder="1" applyAlignment="1">
      <alignment horizontal="right" vertical="top" shrinkToFit="1"/>
    </xf>
    <xf numFmtId="0" fontId="18" fillId="0" borderId="2" xfId="0" applyFont="1" applyFill="1" applyBorder="1" applyAlignment="1">
      <alignment horizontal="left" wrapText="1"/>
    </xf>
    <xf numFmtId="3" fontId="18" fillId="0" borderId="1" xfId="0" applyNumberFormat="1" applyFont="1" applyFill="1" applyBorder="1" applyAlignment="1">
      <alignment horizontal="right" vertical="top" shrinkToFit="1"/>
    </xf>
    <xf numFmtId="3" fontId="18" fillId="0" borderId="2" xfId="0" applyNumberFormat="1" applyFont="1" applyFill="1" applyBorder="1" applyAlignment="1">
      <alignment horizontal="right" vertical="center" shrinkToFit="1"/>
    </xf>
    <xf numFmtId="3" fontId="20" fillId="0" borderId="3" xfId="0" applyNumberFormat="1" applyFont="1" applyFill="1" applyBorder="1" applyAlignment="1">
      <alignment horizontal="right" vertical="top" wrapText="1"/>
    </xf>
    <xf numFmtId="3" fontId="18" fillId="0" borderId="2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/>
    </xf>
    <xf numFmtId="0" fontId="18" fillId="0" borderId="4" xfId="0" applyFont="1" applyFill="1" applyBorder="1" applyAlignment="1">
      <alignment horizontal="left" vertical="top"/>
    </xf>
    <xf numFmtId="3" fontId="1" fillId="0" borderId="3" xfId="0" applyNumberFormat="1" applyFont="1" applyFill="1" applyBorder="1" applyAlignment="1">
      <alignment horizontal="right" vertical="top" wrapText="1"/>
    </xf>
    <xf numFmtId="3" fontId="21" fillId="0" borderId="0" xfId="0" applyNumberFormat="1" applyFont="1" applyFill="1" applyBorder="1" applyAlignment="1">
      <alignment horizontal="right" vertical="top" wrapText="1"/>
    </xf>
    <xf numFmtId="3" fontId="21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" fontId="3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horizontal="left" vertical="top" wrapText="1"/>
    </xf>
    <xf numFmtId="3" fontId="20" fillId="0" borderId="3" xfId="0" applyNumberFormat="1" applyFont="1" applyBorder="1" applyAlignment="1">
      <alignment horizontal="right" vertical="top" wrapText="1"/>
    </xf>
    <xf numFmtId="3" fontId="4" fillId="0" borderId="3" xfId="0" applyNumberFormat="1" applyFont="1" applyBorder="1" applyAlignment="1">
      <alignment horizontal="right" vertical="top" shrinkToFit="1"/>
    </xf>
    <xf numFmtId="3" fontId="21" fillId="0" borderId="0" xfId="0" applyNumberFormat="1" applyFont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22" fillId="0" borderId="3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1" fontId="3" fillId="0" borderId="0" xfId="0" applyNumberFormat="1" applyFont="1" applyFill="1" applyBorder="1" applyAlignment="1">
      <alignment vertical="center" shrinkToFit="1"/>
    </xf>
    <xf numFmtId="0" fontId="25" fillId="0" borderId="1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11" fillId="0" borderId="1" xfId="0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ill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top" wrapText="1"/>
    </xf>
    <xf numFmtId="3" fontId="0" fillId="0" borderId="1" xfId="0" applyNumberFormat="1" applyFill="1" applyBorder="1" applyAlignment="1">
      <alignment horizontal="right" wrapText="1"/>
    </xf>
    <xf numFmtId="3" fontId="0" fillId="0" borderId="3" xfId="0" applyNumberFormat="1" applyFill="1" applyBorder="1" applyAlignment="1">
      <alignment horizontal="right" wrapText="1"/>
    </xf>
    <xf numFmtId="3" fontId="25" fillId="0" borderId="1" xfId="0" applyNumberFormat="1" applyFont="1" applyFill="1" applyBorder="1" applyAlignment="1">
      <alignment horizontal="right" shrinkToFit="1"/>
    </xf>
    <xf numFmtId="3" fontId="25" fillId="0" borderId="3" xfId="0" applyNumberFormat="1" applyFont="1" applyFill="1" applyBorder="1" applyAlignment="1">
      <alignment horizontal="right" shrinkToFit="1"/>
    </xf>
    <xf numFmtId="3" fontId="21" fillId="0" borderId="1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20" fillId="0" borderId="0" xfId="0" applyNumberFormat="1" applyFont="1" applyAlignment="1">
      <alignment horizontal="right" vertical="top" wrapText="1"/>
    </xf>
    <xf numFmtId="3" fontId="0" fillId="0" borderId="0" xfId="0" applyNumberFormat="1" applyFill="1" applyBorder="1" applyAlignment="1">
      <alignment horizontal="left" vertical="top"/>
    </xf>
    <xf numFmtId="3" fontId="2" fillId="0" borderId="0" xfId="0" applyNumberFormat="1" applyFont="1" applyFill="1" applyAlignment="1">
      <alignment horizontal="right" vertical="top" wrapText="1"/>
    </xf>
    <xf numFmtId="3" fontId="0" fillId="0" borderId="0" xfId="0" applyNumberFormat="1" applyFill="1" applyAlignment="1">
      <alignment horizontal="left" wrapText="1"/>
    </xf>
    <xf numFmtId="3" fontId="23" fillId="0" borderId="0" xfId="0" applyNumberFormat="1" applyFont="1" applyFill="1" applyAlignment="1">
      <alignment horizontal="right" vertical="top" shrinkToFit="1"/>
    </xf>
    <xf numFmtId="3" fontId="5" fillId="0" borderId="0" xfId="0" applyNumberFormat="1" applyFont="1" applyFill="1" applyAlignment="1">
      <alignment horizontal="right" vertical="top" shrinkToFit="1"/>
    </xf>
    <xf numFmtId="3" fontId="18" fillId="0" borderId="0" xfId="0" applyNumberFormat="1" applyFont="1" applyFill="1" applyAlignment="1">
      <alignment horizontal="right" vertical="top" wrapText="1"/>
    </xf>
    <xf numFmtId="0" fontId="0" fillId="0" borderId="0" xfId="0" applyFill="1" applyAlignment="1">
      <alignment horizontal="left" wrapText="1"/>
    </xf>
    <xf numFmtId="3" fontId="18" fillId="0" borderId="0" xfId="0" applyNumberFormat="1" applyFont="1" applyFill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Fill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8" fillId="0" borderId="1" xfId="0" applyNumberFormat="1" applyFont="1" applyBorder="1" applyAlignment="1">
      <alignment horizontal="right" vertical="top" wrapText="1"/>
    </xf>
    <xf numFmtId="0" fontId="29" fillId="0" borderId="0" xfId="0" applyFont="1" applyFill="1" applyBorder="1" applyAlignment="1">
      <alignment horizontal="left" vertical="center" wrapText="1" indent="1"/>
    </xf>
    <xf numFmtId="1" fontId="19" fillId="0" borderId="2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right" vertical="top" wrapText="1"/>
    </xf>
    <xf numFmtId="3" fontId="20" fillId="0" borderId="2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left" wrapText="1"/>
    </xf>
    <xf numFmtId="3" fontId="0" fillId="0" borderId="1" xfId="0" applyNumberFormat="1" applyFill="1" applyBorder="1" applyAlignment="1">
      <alignment horizontal="left" wrapText="1"/>
    </xf>
    <xf numFmtId="3" fontId="18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24" fillId="0" borderId="4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110032</xdr:colOff>
      <xdr:row>0</xdr:row>
      <xdr:rowOff>591508</xdr:rowOff>
    </xdr:from>
    <xdr:ext cx="5978525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C2BB21A8-40CB-42EB-8503-D540D2EA9FB6}"/>
            </a:ext>
          </a:extLst>
        </xdr:cNvPr>
        <xdr:cNvSpPr/>
      </xdr:nvSpPr>
      <xdr:spPr>
        <a:xfrm>
          <a:off x="110032" y="164788"/>
          <a:ext cx="5978525" cy="6350"/>
        </a:xfrm>
        <a:custGeom>
          <a:avLst/>
          <a:gdLst/>
          <a:ahLst/>
          <a:cxnLst/>
          <a:rect l="0" t="0" r="0" b="0"/>
          <a:pathLst>
            <a:path w="5978525" h="6350">
              <a:moveTo>
                <a:pt x="5978017" y="0"/>
              </a:moveTo>
              <a:lnTo>
                <a:pt x="0" y="0"/>
              </a:lnTo>
              <a:lnTo>
                <a:pt x="0" y="6096"/>
              </a:lnTo>
              <a:lnTo>
                <a:pt x="5978017" y="6096"/>
              </a:lnTo>
              <a:lnTo>
                <a:pt x="597801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110032</xdr:colOff>
      <xdr:row>0</xdr:row>
      <xdr:rowOff>591254</xdr:rowOff>
    </xdr:from>
    <xdr:ext cx="5978525" cy="6350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D15C94D4-2F84-425F-9A76-1AFE4D1EAAD0}"/>
            </a:ext>
          </a:extLst>
        </xdr:cNvPr>
        <xdr:cNvSpPr/>
      </xdr:nvSpPr>
      <xdr:spPr>
        <a:xfrm>
          <a:off x="110032" y="164534"/>
          <a:ext cx="5978525" cy="6350"/>
        </a:xfrm>
        <a:custGeom>
          <a:avLst/>
          <a:gdLst/>
          <a:ahLst/>
          <a:cxnLst/>
          <a:rect l="0" t="0" r="0" b="0"/>
          <a:pathLst>
            <a:path w="5978525" h="6350">
              <a:moveTo>
                <a:pt x="5978017" y="0"/>
              </a:moveTo>
              <a:lnTo>
                <a:pt x="0" y="0"/>
              </a:lnTo>
              <a:lnTo>
                <a:pt x="0" y="6096"/>
              </a:lnTo>
              <a:lnTo>
                <a:pt x="5978017" y="6096"/>
              </a:lnTo>
              <a:lnTo>
                <a:pt x="597801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110032</xdr:colOff>
      <xdr:row>0</xdr:row>
      <xdr:rowOff>591508</xdr:rowOff>
    </xdr:from>
    <xdr:ext cx="5978525" cy="6350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57E13DA9-EDE2-43F6-A966-379B8DD09374}"/>
            </a:ext>
          </a:extLst>
        </xdr:cNvPr>
        <xdr:cNvSpPr/>
      </xdr:nvSpPr>
      <xdr:spPr>
        <a:xfrm>
          <a:off x="110032" y="591508"/>
          <a:ext cx="5978525" cy="6350"/>
        </a:xfrm>
        <a:custGeom>
          <a:avLst/>
          <a:gdLst/>
          <a:ahLst/>
          <a:cxnLst/>
          <a:rect l="0" t="0" r="0" b="0"/>
          <a:pathLst>
            <a:path w="5978525" h="6350">
              <a:moveTo>
                <a:pt x="5978017" y="0"/>
              </a:moveTo>
              <a:lnTo>
                <a:pt x="0" y="0"/>
              </a:lnTo>
              <a:lnTo>
                <a:pt x="0" y="6096"/>
              </a:lnTo>
              <a:lnTo>
                <a:pt x="5978017" y="6096"/>
              </a:lnTo>
              <a:lnTo>
                <a:pt x="597801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110032</xdr:colOff>
      <xdr:row>0</xdr:row>
      <xdr:rowOff>591508</xdr:rowOff>
    </xdr:from>
    <xdr:ext cx="5978525" cy="6350"/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360E8A38-2582-46A3-8079-AEFC1A967D7A}"/>
            </a:ext>
          </a:extLst>
        </xdr:cNvPr>
        <xdr:cNvSpPr/>
      </xdr:nvSpPr>
      <xdr:spPr>
        <a:xfrm>
          <a:off x="110032" y="591508"/>
          <a:ext cx="5978525" cy="6350"/>
        </a:xfrm>
        <a:custGeom>
          <a:avLst/>
          <a:gdLst/>
          <a:ahLst/>
          <a:cxnLst/>
          <a:rect l="0" t="0" r="0" b="0"/>
          <a:pathLst>
            <a:path w="5978525" h="6350">
              <a:moveTo>
                <a:pt x="5978017" y="0"/>
              </a:moveTo>
              <a:lnTo>
                <a:pt x="0" y="0"/>
              </a:lnTo>
              <a:lnTo>
                <a:pt x="0" y="6096"/>
              </a:lnTo>
              <a:lnTo>
                <a:pt x="5978017" y="6096"/>
              </a:lnTo>
              <a:lnTo>
                <a:pt x="597801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110032</xdr:colOff>
      <xdr:row>0</xdr:row>
      <xdr:rowOff>591254</xdr:rowOff>
    </xdr:from>
    <xdr:ext cx="5978525" cy="6350"/>
    <xdr:sp macro="" textlink="">
      <xdr:nvSpPr>
        <xdr:cNvPr id="2" name="Shape 11">
          <a:extLst>
            <a:ext uri="{FF2B5EF4-FFF2-40B4-BE49-F238E27FC236}">
              <a16:creationId xmlns:a16="http://schemas.microsoft.com/office/drawing/2014/main" id="{011ECF14-EEEB-4FD7-BC9D-8C289D4A3289}"/>
            </a:ext>
          </a:extLst>
        </xdr:cNvPr>
        <xdr:cNvSpPr/>
      </xdr:nvSpPr>
      <xdr:spPr>
        <a:xfrm>
          <a:off x="110032" y="591254"/>
          <a:ext cx="5978525" cy="6350"/>
        </a:xfrm>
        <a:custGeom>
          <a:avLst/>
          <a:gdLst/>
          <a:ahLst/>
          <a:cxnLst/>
          <a:rect l="0" t="0" r="0" b="0"/>
          <a:pathLst>
            <a:path w="5978525" h="6350">
              <a:moveTo>
                <a:pt x="5978017" y="0"/>
              </a:moveTo>
              <a:lnTo>
                <a:pt x="0" y="0"/>
              </a:lnTo>
              <a:lnTo>
                <a:pt x="0" y="6096"/>
              </a:lnTo>
              <a:lnTo>
                <a:pt x="5978017" y="6096"/>
              </a:lnTo>
              <a:lnTo>
                <a:pt x="597801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7" workbookViewId="0">
      <selection activeCell="B32" sqref="B32"/>
    </sheetView>
  </sheetViews>
  <sheetFormatPr defaultRowHeight="13.2" x14ac:dyDescent="0.25"/>
  <cols>
    <col min="1" max="1" width="63.5546875" customWidth="1"/>
    <col min="2" max="2" width="10" customWidth="1"/>
    <col min="3" max="3" width="2.88671875" customWidth="1"/>
    <col min="4" max="4" width="16.6640625" customWidth="1"/>
    <col min="5" max="5" width="2.88671875" customWidth="1"/>
    <col min="6" max="6" width="16.6640625" style="42" customWidth="1"/>
  </cols>
  <sheetData>
    <row r="1" spans="1:6" ht="46.8" customHeight="1" x14ac:dyDescent="0.25">
      <c r="A1" s="110" t="s">
        <v>92</v>
      </c>
      <c r="B1" s="111"/>
      <c r="C1" s="111"/>
      <c r="D1" s="111"/>
      <c r="E1" s="111"/>
      <c r="F1" s="111"/>
    </row>
    <row r="3" spans="1:6" ht="28.5" customHeight="1" x14ac:dyDescent="0.25">
      <c r="A3" s="1"/>
      <c r="B3" s="2" t="s">
        <v>0</v>
      </c>
      <c r="C3" s="1"/>
      <c r="D3" s="73" t="s">
        <v>93</v>
      </c>
      <c r="E3" s="1"/>
      <c r="F3" s="69" t="s">
        <v>90</v>
      </c>
    </row>
    <row r="4" spans="1:6" ht="13.8" customHeight="1" x14ac:dyDescent="0.25">
      <c r="A4" s="4" t="s">
        <v>1</v>
      </c>
      <c r="B4" s="5"/>
      <c r="C4" s="6"/>
      <c r="D4" s="5"/>
      <c r="E4" s="6"/>
      <c r="F4" s="36"/>
    </row>
    <row r="5" spans="1:6" ht="15.3" customHeight="1" x14ac:dyDescent="0.25">
      <c r="A5" s="7" t="s">
        <v>2</v>
      </c>
      <c r="B5" s="8">
        <v>8</v>
      </c>
      <c r="C5" s="6"/>
      <c r="D5" s="75">
        <f>929051+170469</f>
        <v>1099520</v>
      </c>
      <c r="E5" s="6"/>
      <c r="F5" s="34">
        <v>836421</v>
      </c>
    </row>
    <row r="6" spans="1:6" ht="14.25" customHeight="1" x14ac:dyDescent="0.25">
      <c r="A6" s="7" t="s">
        <v>3</v>
      </c>
      <c r="B6" s="8">
        <v>10</v>
      </c>
      <c r="C6" s="6"/>
      <c r="D6" s="10"/>
      <c r="E6" s="6"/>
      <c r="F6" s="37">
        <v>34168</v>
      </c>
    </row>
    <row r="7" spans="1:6" ht="14.25" customHeight="1" x14ac:dyDescent="0.25">
      <c r="A7" s="4" t="s">
        <v>4</v>
      </c>
      <c r="B7" s="6"/>
      <c r="C7" s="6"/>
      <c r="D7" s="44">
        <f>D5</f>
        <v>1099520</v>
      </c>
      <c r="E7" s="6"/>
      <c r="F7" s="33">
        <v>870589</v>
      </c>
    </row>
    <row r="8" spans="1:6" ht="28.5" customHeight="1" x14ac:dyDescent="0.25">
      <c r="A8" s="12" t="s">
        <v>5</v>
      </c>
      <c r="B8" s="1"/>
      <c r="C8" s="1"/>
      <c r="D8" s="77">
        <v>8099</v>
      </c>
      <c r="E8" s="1"/>
      <c r="F8" s="38">
        <v>663</v>
      </c>
    </row>
    <row r="9" spans="1:6" ht="14.25" customHeight="1" x14ac:dyDescent="0.25">
      <c r="A9" s="7" t="s">
        <v>6</v>
      </c>
      <c r="B9" s="8">
        <v>9</v>
      </c>
      <c r="C9" s="6"/>
      <c r="D9" s="75">
        <v>99964</v>
      </c>
      <c r="E9" s="6"/>
      <c r="F9" s="34">
        <v>33827</v>
      </c>
    </row>
    <row r="10" spans="1:6" ht="14.25" customHeight="1" x14ac:dyDescent="0.25">
      <c r="A10" s="7" t="s">
        <v>7</v>
      </c>
      <c r="B10" s="8">
        <v>10</v>
      </c>
      <c r="C10" s="6"/>
      <c r="D10" s="75">
        <v>673954</v>
      </c>
      <c r="E10" s="6"/>
      <c r="F10" s="34">
        <v>181601</v>
      </c>
    </row>
    <row r="11" spans="1:6" ht="14.25" customHeight="1" x14ac:dyDescent="0.25">
      <c r="A11" s="7" t="s">
        <v>8</v>
      </c>
      <c r="B11" s="6"/>
      <c r="C11" s="6"/>
      <c r="D11" s="6"/>
      <c r="E11" s="6"/>
      <c r="F11" s="34">
        <v>279</v>
      </c>
    </row>
    <row r="12" spans="1:6" ht="14.25" customHeight="1" x14ac:dyDescent="0.25">
      <c r="A12" s="7" t="s">
        <v>9</v>
      </c>
      <c r="B12" s="8">
        <v>11</v>
      </c>
      <c r="C12" s="6"/>
      <c r="D12" s="75">
        <v>4172</v>
      </c>
      <c r="E12" s="6"/>
      <c r="F12" s="34">
        <v>19655</v>
      </c>
    </row>
    <row r="13" spans="1:6" ht="14.25" customHeight="1" x14ac:dyDescent="0.25">
      <c r="A13" s="7" t="s">
        <v>10</v>
      </c>
      <c r="B13" s="8">
        <v>12</v>
      </c>
      <c r="C13" s="6"/>
      <c r="D13" s="46">
        <v>279340</v>
      </c>
      <c r="E13" s="6"/>
      <c r="F13" s="37">
        <v>32433</v>
      </c>
    </row>
    <row r="14" spans="1:6" ht="14.25" customHeight="1" x14ac:dyDescent="0.25">
      <c r="A14" s="4" t="s">
        <v>11</v>
      </c>
      <c r="B14" s="6"/>
      <c r="C14" s="6"/>
      <c r="D14" s="44">
        <f>D8+D9+D10+D12+D13</f>
        <v>1065529</v>
      </c>
      <c r="E14" s="6"/>
      <c r="F14" s="33">
        <v>268458</v>
      </c>
    </row>
    <row r="15" spans="1:6" ht="14.55" customHeight="1" x14ac:dyDescent="0.25">
      <c r="A15" s="4" t="s">
        <v>12</v>
      </c>
      <c r="B15" s="6"/>
      <c r="C15" s="6"/>
      <c r="D15" s="44">
        <f>D7+D14</f>
        <v>2165049</v>
      </c>
      <c r="E15" s="6"/>
      <c r="F15" s="39">
        <v>1139047</v>
      </c>
    </row>
    <row r="16" spans="1:6" ht="22.05" customHeight="1" x14ac:dyDescent="0.25">
      <c r="A16" s="4" t="s">
        <v>13</v>
      </c>
      <c r="B16" s="1"/>
      <c r="C16" s="1"/>
      <c r="D16" s="13"/>
      <c r="E16" s="1"/>
      <c r="F16" s="40"/>
    </row>
    <row r="17" spans="1:6" ht="15.3" customHeight="1" x14ac:dyDescent="0.25">
      <c r="A17" s="7" t="s">
        <v>14</v>
      </c>
      <c r="B17" s="14">
        <v>13</v>
      </c>
      <c r="C17" s="6"/>
      <c r="D17" s="15">
        <v>10</v>
      </c>
      <c r="E17" s="6"/>
      <c r="F17" s="34">
        <v>10</v>
      </c>
    </row>
    <row r="18" spans="1:6" ht="14.25" customHeight="1" x14ac:dyDescent="0.25">
      <c r="A18" s="7" t="s">
        <v>15</v>
      </c>
      <c r="B18" s="6"/>
      <c r="C18" s="6"/>
      <c r="D18" s="74">
        <v>512310</v>
      </c>
      <c r="E18" s="6"/>
      <c r="F18" s="37">
        <v>483401</v>
      </c>
    </row>
    <row r="19" spans="1:6" ht="14.25" customHeight="1" x14ac:dyDescent="0.25">
      <c r="A19" s="4" t="s">
        <v>16</v>
      </c>
      <c r="B19" s="6"/>
      <c r="C19" s="6"/>
      <c r="D19" s="44">
        <f>D17+D18</f>
        <v>512320</v>
      </c>
      <c r="E19" s="6"/>
      <c r="F19" s="33">
        <v>483411</v>
      </c>
    </row>
    <row r="20" spans="1:6" ht="28.2" customHeight="1" x14ac:dyDescent="0.25">
      <c r="A20" s="16" t="s">
        <v>17</v>
      </c>
      <c r="B20" s="1"/>
      <c r="C20" s="1"/>
      <c r="D20" s="13"/>
      <c r="E20" s="1"/>
      <c r="F20" s="40"/>
    </row>
    <row r="21" spans="1:6" ht="14.25" customHeight="1" x14ac:dyDescent="0.25">
      <c r="A21" s="108" t="s">
        <v>89</v>
      </c>
      <c r="B21" s="68"/>
      <c r="C21" s="6"/>
      <c r="D21" s="6"/>
      <c r="E21" s="6"/>
      <c r="F21" s="34">
        <v>34919</v>
      </c>
    </row>
    <row r="22" spans="1:6" ht="12.75" customHeight="1" x14ac:dyDescent="0.25">
      <c r="A22" s="109"/>
      <c r="B22" s="17">
        <v>14</v>
      </c>
      <c r="C22" s="6"/>
      <c r="D22" s="45">
        <v>1000000</v>
      </c>
      <c r="E22" s="6"/>
      <c r="F22" s="41"/>
    </row>
    <row r="23" spans="1:6" ht="14.25" customHeight="1" x14ac:dyDescent="0.25">
      <c r="A23" s="7" t="s">
        <v>18</v>
      </c>
      <c r="B23" s="8">
        <v>14</v>
      </c>
      <c r="C23" s="6"/>
      <c r="D23" s="74">
        <v>211754</v>
      </c>
      <c r="E23" s="6"/>
      <c r="F23" s="37">
        <v>222481</v>
      </c>
    </row>
    <row r="24" spans="1:6" ht="14.25" customHeight="1" x14ac:dyDescent="0.25">
      <c r="A24" s="4" t="s">
        <v>19</v>
      </c>
      <c r="B24" s="6"/>
      <c r="C24" s="6"/>
      <c r="D24" s="44">
        <f>D22+D23</f>
        <v>1211754</v>
      </c>
      <c r="E24" s="6"/>
      <c r="F24" s="33">
        <v>257400</v>
      </c>
    </row>
    <row r="25" spans="1:6" ht="28.5" customHeight="1" x14ac:dyDescent="0.25">
      <c r="A25" s="12" t="s">
        <v>20</v>
      </c>
      <c r="B25" s="17">
        <v>14</v>
      </c>
      <c r="C25" s="1"/>
      <c r="D25" s="77">
        <v>53637</v>
      </c>
      <c r="E25" s="1"/>
      <c r="F25" s="38">
        <v>96705</v>
      </c>
    </row>
    <row r="26" spans="1:6" ht="14.25" customHeight="1" x14ac:dyDescent="0.25">
      <c r="A26" s="7" t="s">
        <v>21</v>
      </c>
      <c r="B26" s="8">
        <v>15</v>
      </c>
      <c r="C26" s="6"/>
      <c r="D26" s="75">
        <v>214116</v>
      </c>
      <c r="E26" s="6"/>
      <c r="F26" s="34">
        <v>92666</v>
      </c>
    </row>
    <row r="27" spans="1:6" ht="14.25" customHeight="1" x14ac:dyDescent="0.25">
      <c r="A27" s="7" t="s">
        <v>22</v>
      </c>
      <c r="B27" s="8"/>
      <c r="C27" s="6"/>
      <c r="D27" s="106">
        <v>14000</v>
      </c>
      <c r="E27" s="6"/>
      <c r="F27" s="34">
        <v>14000</v>
      </c>
    </row>
    <row r="28" spans="1:6" ht="14.25" customHeight="1" x14ac:dyDescent="0.25">
      <c r="A28" s="7" t="s">
        <v>23</v>
      </c>
      <c r="B28" s="6"/>
      <c r="C28" s="6"/>
      <c r="D28" s="76"/>
      <c r="E28" s="6"/>
      <c r="F28" s="34">
        <v>37964</v>
      </c>
    </row>
    <row r="29" spans="1:6" ht="14.25" customHeight="1" x14ac:dyDescent="0.25">
      <c r="A29" s="7" t="s">
        <v>24</v>
      </c>
      <c r="B29" s="8">
        <v>16</v>
      </c>
      <c r="C29" s="6"/>
      <c r="D29" s="75">
        <f>130535+9638</f>
        <v>140173</v>
      </c>
      <c r="E29" s="6"/>
      <c r="F29" s="34">
        <v>122670</v>
      </c>
    </row>
    <row r="30" spans="1:6" ht="14.25" customHeight="1" x14ac:dyDescent="0.25">
      <c r="A30" s="7" t="s">
        <v>25</v>
      </c>
      <c r="B30" s="8"/>
      <c r="C30" s="6"/>
      <c r="D30" s="76"/>
      <c r="E30" s="6"/>
      <c r="F30" s="34">
        <v>16063</v>
      </c>
    </row>
    <row r="31" spans="1:6" ht="14.25" customHeight="1" x14ac:dyDescent="0.25">
      <c r="A31" s="7" t="s">
        <v>26</v>
      </c>
      <c r="B31" s="8">
        <v>17</v>
      </c>
      <c r="C31" s="6"/>
      <c r="D31" s="74">
        <v>19049</v>
      </c>
      <c r="E31" s="6"/>
      <c r="F31" s="37">
        <v>18168</v>
      </c>
    </row>
    <row r="32" spans="1:6" ht="14.25" customHeight="1" x14ac:dyDescent="0.25">
      <c r="A32" s="4" t="s">
        <v>27</v>
      </c>
      <c r="B32" s="6"/>
      <c r="C32" s="6"/>
      <c r="D32" s="44">
        <f>D25+D26+D29+D31+D27</f>
        <v>440975</v>
      </c>
      <c r="E32" s="6"/>
      <c r="F32" s="33">
        <v>398236</v>
      </c>
    </row>
    <row r="33" spans="1:6" ht="15" customHeight="1" x14ac:dyDescent="0.25">
      <c r="A33" s="4" t="s">
        <v>28</v>
      </c>
      <c r="B33" s="6"/>
      <c r="C33" s="6"/>
      <c r="D33" s="44">
        <f>D19+D24+D32</f>
        <v>2165049</v>
      </c>
      <c r="E33" s="6"/>
      <c r="F33" s="39">
        <v>1139047</v>
      </c>
    </row>
    <row r="35" spans="1:6" x14ac:dyDescent="0.25">
      <c r="A35" t="s">
        <v>84</v>
      </c>
      <c r="D35" t="s">
        <v>85</v>
      </c>
    </row>
    <row r="36" spans="1:6" x14ac:dyDescent="0.25">
      <c r="A36" t="s">
        <v>86</v>
      </c>
      <c r="B36" s="29"/>
      <c r="C36" s="29"/>
      <c r="D36" t="s">
        <v>87</v>
      </c>
      <c r="F36" s="43"/>
    </row>
  </sheetData>
  <mergeCells count="2">
    <mergeCell ref="A21:A22"/>
    <mergeCell ref="A1:F1"/>
  </mergeCells>
  <pageMargins left="0.11811023622047245" right="0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workbookViewId="0">
      <selection activeCell="C18" sqref="C18"/>
    </sheetView>
  </sheetViews>
  <sheetFormatPr defaultRowHeight="13.2" x14ac:dyDescent="0.25"/>
  <cols>
    <col min="1" max="1" width="55.33203125" customWidth="1"/>
    <col min="2" max="2" width="9.77734375" customWidth="1"/>
    <col min="3" max="3" width="4.88671875" customWidth="1"/>
    <col min="4" max="4" width="18.21875" customWidth="1"/>
    <col min="5" max="5" width="2.88671875" customWidth="1"/>
    <col min="6" max="6" width="20" customWidth="1"/>
  </cols>
  <sheetData>
    <row r="1" spans="1:6" ht="46.8" customHeight="1" x14ac:dyDescent="0.25">
      <c r="A1" s="110" t="s">
        <v>91</v>
      </c>
      <c r="B1" s="111"/>
      <c r="C1" s="111"/>
      <c r="D1" s="111"/>
      <c r="E1" s="111"/>
      <c r="F1" s="111"/>
    </row>
    <row r="2" spans="1:6" ht="26.55" customHeight="1" x14ac:dyDescent="0.25">
      <c r="A2" s="1"/>
      <c r="B2" s="2" t="s">
        <v>0</v>
      </c>
      <c r="C2" s="1"/>
      <c r="D2" s="78" t="s">
        <v>93</v>
      </c>
      <c r="E2" s="70"/>
      <c r="F2" s="71" t="s">
        <v>95</v>
      </c>
    </row>
    <row r="3" spans="1:6" ht="25.5" customHeight="1" x14ac:dyDescent="0.25">
      <c r="A3" s="12" t="s">
        <v>29</v>
      </c>
      <c r="B3" s="18">
        <v>5</v>
      </c>
      <c r="C3" s="1"/>
      <c r="D3" s="77">
        <v>801612</v>
      </c>
      <c r="E3" s="1"/>
      <c r="F3" s="32">
        <v>528023</v>
      </c>
    </row>
    <row r="4" spans="1:6" ht="14.25" customHeight="1" x14ac:dyDescent="0.25">
      <c r="A4" s="7" t="s">
        <v>30</v>
      </c>
      <c r="B4" s="8">
        <v>6</v>
      </c>
      <c r="C4" s="6"/>
      <c r="D4" s="74">
        <v>465259</v>
      </c>
      <c r="E4" s="6"/>
      <c r="F4" s="37">
        <v>313110</v>
      </c>
    </row>
    <row r="5" spans="1:6" ht="14.25" customHeight="1" x14ac:dyDescent="0.25">
      <c r="A5" s="4" t="s">
        <v>31</v>
      </c>
      <c r="B5" s="6"/>
      <c r="C5" s="6"/>
      <c r="D5" s="44">
        <f>D3-D4</f>
        <v>336353</v>
      </c>
      <c r="E5" s="6"/>
      <c r="F5" s="33">
        <f>F3-F4</f>
        <v>214913</v>
      </c>
    </row>
    <row r="6" spans="1:6" ht="25.5" customHeight="1" x14ac:dyDescent="0.25">
      <c r="A6" s="12" t="s">
        <v>32</v>
      </c>
      <c r="B6" s="1"/>
      <c r="C6" s="1"/>
      <c r="D6" s="77">
        <f>115132+231</f>
        <v>115363</v>
      </c>
      <c r="E6" s="1"/>
      <c r="F6" s="38">
        <f>920+11211+57509+30000</f>
        <v>99640</v>
      </c>
    </row>
    <row r="7" spans="1:6" ht="14.25" customHeight="1" x14ac:dyDescent="0.25">
      <c r="A7" s="7" t="s">
        <v>33</v>
      </c>
      <c r="B7" s="8">
        <v>7</v>
      </c>
      <c r="C7" s="6"/>
      <c r="D7" s="74">
        <v>76396</v>
      </c>
      <c r="E7" s="6"/>
      <c r="F7" s="37">
        <v>57292</v>
      </c>
    </row>
    <row r="8" spans="1:6" ht="14.25" customHeight="1" x14ac:dyDescent="0.25">
      <c r="A8" s="4" t="s">
        <v>34</v>
      </c>
      <c r="B8" s="6"/>
      <c r="C8" s="6"/>
      <c r="D8" s="44">
        <f>D6+D7</f>
        <v>191759</v>
      </c>
      <c r="E8" s="44"/>
      <c r="F8" s="44">
        <f t="shared" ref="F8" si="0">F6+F7</f>
        <v>156932</v>
      </c>
    </row>
    <row r="9" spans="1:6" ht="25.5" customHeight="1" x14ac:dyDescent="0.25">
      <c r="A9" s="12" t="s">
        <v>35</v>
      </c>
      <c r="B9" s="17"/>
      <c r="C9" s="1"/>
      <c r="D9" s="13"/>
      <c r="E9" s="1"/>
      <c r="F9" s="30"/>
    </row>
    <row r="10" spans="1:6" ht="14.25" customHeight="1" x14ac:dyDescent="0.25">
      <c r="A10" s="7" t="s">
        <v>36</v>
      </c>
      <c r="B10" s="19"/>
      <c r="C10" s="6"/>
      <c r="D10" s="6"/>
      <c r="E10" s="6"/>
      <c r="F10" s="35"/>
    </row>
    <row r="11" spans="1:6" ht="14.25" customHeight="1" x14ac:dyDescent="0.25">
      <c r="A11" s="7" t="s">
        <v>37</v>
      </c>
      <c r="B11" s="8"/>
      <c r="C11" s="6"/>
      <c r="D11" s="6"/>
      <c r="E11" s="6"/>
      <c r="F11" s="34"/>
    </row>
    <row r="12" spans="1:6" ht="14.25" customHeight="1" x14ac:dyDescent="0.25">
      <c r="A12" s="7" t="s">
        <v>38</v>
      </c>
      <c r="B12" s="8"/>
      <c r="C12" s="6"/>
      <c r="D12" s="6"/>
      <c r="E12" s="6"/>
      <c r="F12" s="34"/>
    </row>
    <row r="13" spans="1:6" ht="14.25" customHeight="1" x14ac:dyDescent="0.25">
      <c r="A13" s="7" t="s">
        <v>39</v>
      </c>
      <c r="B13" s="8"/>
      <c r="C13" s="6"/>
      <c r="D13" s="79">
        <v>77718</v>
      </c>
      <c r="E13" s="6"/>
      <c r="F13" s="81">
        <v>17233</v>
      </c>
    </row>
    <row r="14" spans="1:6" ht="14.25" customHeight="1" x14ac:dyDescent="0.25">
      <c r="A14" s="4" t="s">
        <v>40</v>
      </c>
      <c r="B14" s="6"/>
      <c r="C14" s="6"/>
      <c r="D14" s="44">
        <f>D5-D8-D13</f>
        <v>66876</v>
      </c>
      <c r="E14" s="44"/>
      <c r="F14" s="44">
        <f t="shared" ref="F14" si="1">F5-F8-F13</f>
        <v>40748</v>
      </c>
    </row>
    <row r="15" spans="1:6" ht="25.5" customHeight="1" x14ac:dyDescent="0.25">
      <c r="A15" s="12" t="s">
        <v>41</v>
      </c>
      <c r="B15" s="20"/>
      <c r="C15" s="1"/>
      <c r="D15" s="80">
        <v>37967</v>
      </c>
      <c r="E15" s="1"/>
      <c r="F15" s="82">
        <v>17206</v>
      </c>
    </row>
    <row r="16" spans="1:6" ht="14.25" customHeight="1" x14ac:dyDescent="0.25">
      <c r="A16" s="4" t="s">
        <v>42</v>
      </c>
      <c r="B16" s="6"/>
      <c r="C16" s="6"/>
      <c r="D16" s="44">
        <f>D14-D15</f>
        <v>28909</v>
      </c>
      <c r="E16" s="44"/>
      <c r="F16" s="44">
        <f t="shared" ref="F16" si="2">F14-F15</f>
        <v>23542</v>
      </c>
    </row>
    <row r="17" spans="1:6" ht="25.5" customHeight="1" x14ac:dyDescent="0.25">
      <c r="A17" s="12" t="s">
        <v>43</v>
      </c>
      <c r="B17" s="1"/>
      <c r="C17" s="1"/>
      <c r="D17" s="21"/>
      <c r="E17" s="1"/>
      <c r="F17" s="31" t="s">
        <v>88</v>
      </c>
    </row>
    <row r="18" spans="1:6" ht="14.55" customHeight="1" x14ac:dyDescent="0.25">
      <c r="A18" s="4" t="s">
        <v>44</v>
      </c>
      <c r="B18" s="6"/>
      <c r="C18" s="6"/>
      <c r="D18" s="44">
        <f>D16</f>
        <v>28909</v>
      </c>
      <c r="E18" s="44"/>
      <c r="F18" s="44">
        <f t="shared" ref="F18" si="3">F16</f>
        <v>23542</v>
      </c>
    </row>
    <row r="22" spans="1:6" x14ac:dyDescent="0.25">
      <c r="A22" t="s">
        <v>84</v>
      </c>
      <c r="D22" t="s">
        <v>85</v>
      </c>
    </row>
    <row r="23" spans="1:6" x14ac:dyDescent="0.25">
      <c r="A23" t="s">
        <v>86</v>
      </c>
      <c r="B23" s="29"/>
      <c r="C23" s="29"/>
      <c r="D23" t="s">
        <v>87</v>
      </c>
      <c r="F23" s="29"/>
    </row>
  </sheetData>
  <mergeCells count="1">
    <mergeCell ref="A1:F1"/>
  </mergeCells>
  <pageMargins left="0.31496062992125984" right="0.11811023622047245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workbookViewId="0">
      <selection activeCell="F25" sqref="F25"/>
    </sheetView>
  </sheetViews>
  <sheetFormatPr defaultRowHeight="13.2" x14ac:dyDescent="0.25"/>
  <cols>
    <col min="1" max="1" width="57.5546875" style="66" customWidth="1"/>
    <col min="2" max="2" width="6" style="66" customWidth="1"/>
    <col min="3" max="3" width="3.109375" style="66" customWidth="1"/>
    <col min="4" max="4" width="12.21875" style="66" customWidth="1"/>
    <col min="5" max="5" width="3.109375" style="66" customWidth="1"/>
    <col min="6" max="6" width="13.44140625" style="66" customWidth="1"/>
  </cols>
  <sheetData>
    <row r="1" spans="1:6" ht="46.8" customHeight="1" x14ac:dyDescent="0.25">
      <c r="A1" s="112" t="s">
        <v>96</v>
      </c>
      <c r="B1" s="113"/>
      <c r="C1" s="113"/>
      <c r="D1" s="113"/>
      <c r="E1" s="113"/>
      <c r="F1" s="113"/>
    </row>
    <row r="2" spans="1:6" ht="25.5" customHeight="1" x14ac:dyDescent="0.25">
      <c r="A2" s="47"/>
      <c r="B2" s="48" t="s">
        <v>0</v>
      </c>
      <c r="C2" s="47"/>
      <c r="D2" s="49" t="s">
        <v>93</v>
      </c>
      <c r="E2" s="72"/>
      <c r="F2" s="49" t="s">
        <v>97</v>
      </c>
    </row>
    <row r="3" spans="1:6" ht="25.5" customHeight="1" x14ac:dyDescent="0.25">
      <c r="A3" s="50" t="s">
        <v>45</v>
      </c>
      <c r="B3" s="51"/>
      <c r="C3" s="47"/>
      <c r="D3" s="51"/>
      <c r="E3" s="47"/>
      <c r="F3" s="51"/>
    </row>
    <row r="4" spans="1:6" ht="14.25" customHeight="1" x14ac:dyDescent="0.25">
      <c r="A4" s="52" t="s">
        <v>46</v>
      </c>
      <c r="B4" s="53"/>
      <c r="C4" s="53"/>
      <c r="D4" s="87">
        <v>802885</v>
      </c>
      <c r="E4" s="88"/>
      <c r="F4" s="87">
        <f>321339+307125</f>
        <v>628464</v>
      </c>
    </row>
    <row r="5" spans="1:6" ht="14.25" customHeight="1" x14ac:dyDescent="0.25">
      <c r="A5" s="52" t="s">
        <v>47</v>
      </c>
      <c r="B5" s="53"/>
      <c r="C5" s="53"/>
      <c r="D5" s="89"/>
      <c r="E5" s="88"/>
      <c r="F5" s="90"/>
    </row>
    <row r="6" spans="1:6" ht="14.25" customHeight="1" x14ac:dyDescent="0.25">
      <c r="A6" s="52" t="s">
        <v>48</v>
      </c>
      <c r="B6" s="53"/>
      <c r="C6" s="53"/>
      <c r="D6" s="91">
        <v>37424</v>
      </c>
      <c r="E6" s="88"/>
      <c r="F6" s="87">
        <v>65935</v>
      </c>
    </row>
    <row r="7" spans="1:6" ht="14.25" customHeight="1" x14ac:dyDescent="0.25">
      <c r="A7" s="52" t="s">
        <v>50</v>
      </c>
      <c r="B7" s="53"/>
      <c r="C7" s="53"/>
      <c r="D7" s="87">
        <v>467813</v>
      </c>
      <c r="E7" s="92"/>
      <c r="F7" s="90">
        <v>354960</v>
      </c>
    </row>
    <row r="8" spans="1:6" ht="14.25" customHeight="1" x14ac:dyDescent="0.25">
      <c r="A8" s="52" t="s">
        <v>51</v>
      </c>
      <c r="B8" s="53"/>
      <c r="C8" s="53"/>
      <c r="D8" s="87">
        <v>156016</v>
      </c>
      <c r="E8" s="92"/>
      <c r="F8" s="90">
        <v>132302</v>
      </c>
    </row>
    <row r="9" spans="1:6" ht="14.25" customHeight="1" x14ac:dyDescent="0.25">
      <c r="A9" s="52" t="s">
        <v>52</v>
      </c>
      <c r="B9" s="53"/>
      <c r="C9" s="53"/>
      <c r="D9" s="91">
        <v>37957</v>
      </c>
      <c r="E9" s="91"/>
      <c r="F9" s="93">
        <v>3679</v>
      </c>
    </row>
    <row r="10" spans="1:6" ht="14.55" customHeight="1" x14ac:dyDescent="0.25">
      <c r="A10" s="52" t="s">
        <v>53</v>
      </c>
      <c r="B10" s="53"/>
      <c r="C10" s="53"/>
      <c r="D10" s="87">
        <v>95223</v>
      </c>
      <c r="E10" s="92"/>
      <c r="F10" s="90">
        <v>63479</v>
      </c>
    </row>
    <row r="11" spans="1:6" ht="14.25" customHeight="1" x14ac:dyDescent="0.25">
      <c r="A11" s="52" t="s">
        <v>54</v>
      </c>
      <c r="B11" s="53"/>
      <c r="C11" s="53"/>
      <c r="D11" s="87">
        <f>2877+21</f>
        <v>2898</v>
      </c>
      <c r="E11" s="92"/>
      <c r="F11" s="90">
        <f>2798+19829</f>
        <v>22627</v>
      </c>
    </row>
    <row r="12" spans="1:6" ht="14.25" customHeight="1" x14ac:dyDescent="0.25">
      <c r="A12" s="52" t="s">
        <v>55</v>
      </c>
      <c r="B12" s="56"/>
      <c r="C12" s="53"/>
      <c r="D12" s="74">
        <f>31889</f>
        <v>31889</v>
      </c>
      <c r="E12" s="92"/>
      <c r="F12" s="94">
        <v>24782</v>
      </c>
    </row>
    <row r="13" spans="1:6" ht="21" customHeight="1" x14ac:dyDescent="0.25">
      <c r="A13" s="57" t="s">
        <v>56</v>
      </c>
      <c r="B13" s="47"/>
      <c r="C13" s="47"/>
      <c r="D13" s="58">
        <f>D4+D6-D7-D8-D9-D10-D11-D12</f>
        <v>48513</v>
      </c>
      <c r="E13" s="58"/>
      <c r="F13" s="58">
        <f t="shared" ref="F13" si="0">F4+F6-F7-F8-F9-F10-F11-F12</f>
        <v>92570</v>
      </c>
    </row>
    <row r="14" spans="1:6" ht="33.299999999999997" customHeight="1" x14ac:dyDescent="0.25">
      <c r="A14" s="50" t="s">
        <v>57</v>
      </c>
      <c r="B14" s="47"/>
      <c r="C14" s="47"/>
      <c r="D14" s="51"/>
      <c r="E14" s="47"/>
      <c r="F14" s="51"/>
    </row>
    <row r="15" spans="1:6" ht="14.25" customHeight="1" x14ac:dyDescent="0.25">
      <c r="A15" s="52" t="s">
        <v>58</v>
      </c>
      <c r="B15" s="53"/>
      <c r="C15" s="53"/>
      <c r="D15" s="54"/>
      <c r="E15" s="53"/>
      <c r="F15" s="55">
        <v>782</v>
      </c>
    </row>
    <row r="16" spans="1:6" ht="14.25" customHeight="1" x14ac:dyDescent="0.25">
      <c r="A16" s="52" t="s">
        <v>59</v>
      </c>
      <c r="B16" s="53"/>
      <c r="C16" s="53"/>
      <c r="D16" s="60"/>
      <c r="E16" s="53"/>
      <c r="F16" s="55"/>
    </row>
    <row r="17" spans="1:9" ht="14.25" customHeight="1" x14ac:dyDescent="0.25">
      <c r="A17" s="52" t="s">
        <v>60</v>
      </c>
      <c r="B17" s="53"/>
      <c r="C17" s="53"/>
      <c r="D17" s="60">
        <f>670501-20747</f>
        <v>649754</v>
      </c>
      <c r="E17" s="53"/>
      <c r="F17" s="55"/>
    </row>
    <row r="18" spans="1:9" ht="14.25" customHeight="1" x14ac:dyDescent="0.25">
      <c r="A18" s="52" t="s">
        <v>54</v>
      </c>
      <c r="B18" s="53"/>
      <c r="C18" s="53"/>
      <c r="D18" s="83">
        <v>27557</v>
      </c>
      <c r="E18" s="53"/>
      <c r="F18" s="61"/>
    </row>
    <row r="19" spans="1:9" ht="21.3" customHeight="1" x14ac:dyDescent="0.25">
      <c r="A19" s="57" t="s">
        <v>61</v>
      </c>
      <c r="B19" s="47"/>
      <c r="C19" s="47"/>
      <c r="D19" s="65">
        <f>D15+D16+D17+D18</f>
        <v>677311</v>
      </c>
      <c r="E19" s="65"/>
      <c r="F19" s="65">
        <f t="shared" ref="F19" si="1">F15+F16+F17+F18</f>
        <v>782</v>
      </c>
    </row>
    <row r="20" spans="1:9" ht="29.25" customHeight="1" x14ac:dyDescent="0.25">
      <c r="A20" s="50" t="s">
        <v>62</v>
      </c>
      <c r="B20" s="47"/>
      <c r="C20" s="47"/>
      <c r="D20" s="51"/>
      <c r="E20" s="47"/>
      <c r="F20" s="51"/>
    </row>
    <row r="21" spans="1:9" ht="14.25" customHeight="1" x14ac:dyDescent="0.25">
      <c r="A21" s="52" t="s">
        <v>63</v>
      </c>
      <c r="B21" s="56"/>
      <c r="C21" s="53"/>
      <c r="D21" s="87">
        <v>979253</v>
      </c>
      <c r="E21" s="92"/>
      <c r="F21" s="95"/>
    </row>
    <row r="22" spans="1:9" ht="14.25" customHeight="1" x14ac:dyDescent="0.25">
      <c r="A22" s="52" t="s">
        <v>64</v>
      </c>
      <c r="B22" s="56"/>
      <c r="C22" s="53"/>
      <c r="D22" s="91">
        <v>53485</v>
      </c>
      <c r="E22" s="91"/>
      <c r="F22" s="93">
        <v>55772</v>
      </c>
    </row>
    <row r="23" spans="1:9" ht="14.25" customHeight="1" x14ac:dyDescent="0.25">
      <c r="A23" s="96" t="s">
        <v>98</v>
      </c>
      <c r="B23" s="53"/>
      <c r="C23" s="53"/>
      <c r="D23" s="97">
        <v>50063</v>
      </c>
      <c r="E23" s="53"/>
      <c r="F23" s="61"/>
    </row>
    <row r="24" spans="1:9" ht="14.25" customHeight="1" x14ac:dyDescent="0.25">
      <c r="A24" s="52" t="s">
        <v>65</v>
      </c>
      <c r="B24" s="53"/>
      <c r="C24" s="53"/>
      <c r="D24" s="62"/>
      <c r="E24" s="53"/>
      <c r="F24" s="61"/>
    </row>
    <row r="25" spans="1:9" ht="21.3" customHeight="1" x14ac:dyDescent="0.25">
      <c r="A25" s="57" t="s">
        <v>66</v>
      </c>
      <c r="B25" s="47"/>
      <c r="C25" s="47"/>
      <c r="D25" s="85">
        <f>D21-D19-D22-D23</f>
        <v>198394</v>
      </c>
      <c r="E25" s="85"/>
      <c r="F25" s="85">
        <f>F15-F22</f>
        <v>-54990</v>
      </c>
    </row>
    <row r="26" spans="1:9" ht="29.25" customHeight="1" x14ac:dyDescent="0.25">
      <c r="A26" s="63" t="s">
        <v>67</v>
      </c>
      <c r="B26" s="47"/>
      <c r="C26" s="47"/>
      <c r="D26" s="64">
        <f>D13+D25</f>
        <v>246907</v>
      </c>
      <c r="E26" s="64"/>
      <c r="F26" s="64">
        <f>F13+F19+F25</f>
        <v>38362</v>
      </c>
      <c r="H26" s="86"/>
      <c r="I26" s="86"/>
    </row>
    <row r="27" spans="1:9" ht="14.7" customHeight="1" x14ac:dyDescent="0.25">
      <c r="A27" s="57" t="s">
        <v>68</v>
      </c>
      <c r="B27" s="53"/>
      <c r="C27" s="53"/>
      <c r="D27" s="84">
        <v>32433</v>
      </c>
      <c r="E27" s="53"/>
      <c r="F27" s="59">
        <v>26262</v>
      </c>
    </row>
    <row r="28" spans="1:9" ht="15.3" customHeight="1" x14ac:dyDescent="0.25">
      <c r="A28" s="57" t="s">
        <v>69</v>
      </c>
      <c r="B28" s="53"/>
      <c r="C28" s="53"/>
      <c r="D28" s="65">
        <v>279340</v>
      </c>
      <c r="E28" s="53"/>
      <c r="F28" s="59">
        <v>64624</v>
      </c>
    </row>
    <row r="30" spans="1:9" x14ac:dyDescent="0.25">
      <c r="A30" s="66" t="s">
        <v>84</v>
      </c>
      <c r="D30" s="66" t="s">
        <v>85</v>
      </c>
    </row>
    <row r="31" spans="1:9" x14ac:dyDescent="0.25">
      <c r="A31" s="66" t="s">
        <v>86</v>
      </c>
      <c r="B31" s="67"/>
      <c r="C31" s="67"/>
      <c r="D31" s="66" t="s">
        <v>87</v>
      </c>
      <c r="F31" s="67"/>
    </row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tabSelected="1" workbookViewId="0">
      <selection activeCell="B19" sqref="B19"/>
    </sheetView>
  </sheetViews>
  <sheetFormatPr defaultRowHeight="13.2" x14ac:dyDescent="0.25"/>
  <cols>
    <col min="1" max="1" width="46.6640625" customWidth="1"/>
    <col min="2" max="2" width="18" customWidth="1"/>
    <col min="3" max="3" width="3.109375" customWidth="1"/>
    <col min="4" max="4" width="20.88671875" customWidth="1"/>
    <col min="5" max="5" width="3.5546875" customWidth="1"/>
    <col min="6" max="6" width="22" customWidth="1"/>
  </cols>
  <sheetData>
    <row r="1" spans="1:6" ht="46.8" customHeight="1" x14ac:dyDescent="0.25">
      <c r="A1" s="110" t="s">
        <v>94</v>
      </c>
      <c r="B1" s="111"/>
      <c r="C1" s="111"/>
      <c r="D1" s="111"/>
      <c r="E1" s="111"/>
      <c r="F1" s="111"/>
    </row>
    <row r="2" spans="1:6" ht="25.5" customHeight="1" x14ac:dyDescent="0.25">
      <c r="A2" s="1"/>
      <c r="B2" s="23" t="s">
        <v>70</v>
      </c>
      <c r="C2" s="1"/>
      <c r="D2" s="3" t="s">
        <v>71</v>
      </c>
      <c r="E2" s="1"/>
      <c r="F2" s="22" t="s">
        <v>72</v>
      </c>
    </row>
    <row r="3" spans="1:6" ht="14.25" customHeight="1" x14ac:dyDescent="0.25">
      <c r="A3" s="24" t="s">
        <v>73</v>
      </c>
      <c r="B3" s="25">
        <v>10</v>
      </c>
      <c r="C3" s="6"/>
      <c r="D3" s="101" t="s">
        <v>74</v>
      </c>
      <c r="E3" s="76"/>
      <c r="F3" s="101" t="s">
        <v>75</v>
      </c>
    </row>
    <row r="4" spans="1:6" ht="13.5" customHeight="1" x14ac:dyDescent="0.25">
      <c r="A4" s="26" t="s">
        <v>76</v>
      </c>
      <c r="B4" s="9" t="s">
        <v>49</v>
      </c>
      <c r="C4" s="6"/>
      <c r="D4" s="75">
        <v>152806</v>
      </c>
      <c r="E4" s="76"/>
      <c r="F4" s="75">
        <v>152806</v>
      </c>
    </row>
    <row r="5" spans="1:6" ht="13.5" customHeight="1" x14ac:dyDescent="0.25">
      <c r="A5" s="26" t="s">
        <v>77</v>
      </c>
      <c r="B5" s="10" t="s">
        <v>49</v>
      </c>
      <c r="C5" s="6"/>
      <c r="D5" s="74" t="s">
        <v>49</v>
      </c>
      <c r="E5" s="76"/>
      <c r="F5" s="74" t="s">
        <v>49</v>
      </c>
    </row>
    <row r="6" spans="1:6" ht="13.95" customHeight="1" x14ac:dyDescent="0.25">
      <c r="A6" s="24" t="s">
        <v>78</v>
      </c>
      <c r="B6" s="11" t="s">
        <v>79</v>
      </c>
      <c r="C6" s="6"/>
      <c r="D6" s="44">
        <f>D4</f>
        <v>152806</v>
      </c>
      <c r="E6" s="76"/>
      <c r="F6" s="44">
        <f>F4</f>
        <v>152806</v>
      </c>
    </row>
    <row r="7" spans="1:6" ht="13.95" customHeight="1" x14ac:dyDescent="0.25">
      <c r="A7" s="26" t="s">
        <v>80</v>
      </c>
      <c r="B7" s="27"/>
      <c r="C7" s="6"/>
      <c r="D7" s="44" t="s">
        <v>81</v>
      </c>
      <c r="E7" s="76"/>
      <c r="F7" s="44" t="s">
        <v>81</v>
      </c>
    </row>
    <row r="8" spans="1:6" ht="13.95" customHeight="1" x14ac:dyDescent="0.25">
      <c r="A8" s="24" t="s">
        <v>82</v>
      </c>
      <c r="B8" s="28">
        <v>10</v>
      </c>
      <c r="C8" s="6"/>
      <c r="D8" s="44">
        <f>D3+D6+D7</f>
        <v>483401</v>
      </c>
      <c r="E8" s="44">
        <f t="shared" ref="E8:F8" si="0">E3+E6+E7</f>
        <v>0</v>
      </c>
      <c r="F8" s="44">
        <f t="shared" si="0"/>
        <v>483411</v>
      </c>
    </row>
    <row r="9" spans="1:6" ht="27.45" customHeight="1" x14ac:dyDescent="0.25">
      <c r="A9" s="98" t="s">
        <v>99</v>
      </c>
      <c r="B9" s="99">
        <v>10</v>
      </c>
      <c r="C9" s="100"/>
      <c r="D9" s="102" t="s">
        <v>100</v>
      </c>
      <c r="E9" s="103"/>
      <c r="F9" s="102" t="s">
        <v>101</v>
      </c>
    </row>
    <row r="10" spans="1:6" ht="13.5" customHeight="1" x14ac:dyDescent="0.25">
      <c r="A10" s="26" t="s">
        <v>76</v>
      </c>
      <c r="B10" s="9" t="s">
        <v>49</v>
      </c>
      <c r="C10" s="6"/>
      <c r="D10" s="75">
        <f>опиу!D16</f>
        <v>28909</v>
      </c>
      <c r="E10" s="76"/>
      <c r="F10" s="75">
        <f>D10</f>
        <v>28909</v>
      </c>
    </row>
    <row r="11" spans="1:6" ht="13.5" customHeight="1" x14ac:dyDescent="0.25">
      <c r="A11" s="26" t="s">
        <v>77</v>
      </c>
      <c r="B11" s="10" t="s">
        <v>49</v>
      </c>
      <c r="C11" s="6"/>
      <c r="D11" s="74" t="s">
        <v>49</v>
      </c>
      <c r="E11" s="76"/>
      <c r="F11" s="74" t="s">
        <v>49</v>
      </c>
    </row>
    <row r="12" spans="1:6" ht="13.95" customHeight="1" x14ac:dyDescent="0.25">
      <c r="A12" s="24" t="s">
        <v>78</v>
      </c>
      <c r="B12" s="11" t="s">
        <v>79</v>
      </c>
      <c r="C12" s="6"/>
      <c r="D12" s="44">
        <f>D10</f>
        <v>28909</v>
      </c>
      <c r="E12" s="76"/>
      <c r="F12" s="44">
        <f>F10</f>
        <v>28909</v>
      </c>
    </row>
    <row r="13" spans="1:6" ht="19.05" customHeight="1" x14ac:dyDescent="0.25">
      <c r="A13" s="24" t="s">
        <v>83</v>
      </c>
      <c r="B13" s="5"/>
      <c r="C13" s="6"/>
      <c r="D13" s="104"/>
      <c r="E13" s="76"/>
      <c r="F13" s="104"/>
    </row>
    <row r="14" spans="1:6" ht="13.5" customHeight="1" x14ac:dyDescent="0.25">
      <c r="A14" s="26" t="s">
        <v>80</v>
      </c>
      <c r="B14" s="10" t="s">
        <v>49</v>
      </c>
      <c r="C14" s="6"/>
      <c r="D14" s="105"/>
      <c r="E14" s="76"/>
      <c r="F14" s="105"/>
    </row>
    <row r="15" spans="1:6" ht="14.55" customHeight="1" x14ac:dyDescent="0.25">
      <c r="A15" s="107" t="s">
        <v>102</v>
      </c>
      <c r="B15" s="28">
        <v>10</v>
      </c>
      <c r="C15" s="6"/>
      <c r="D15" s="44">
        <f>D9+D12</f>
        <v>512310</v>
      </c>
      <c r="E15" s="76"/>
      <c r="F15" s="44">
        <f>F9+F12</f>
        <v>512320</v>
      </c>
    </row>
    <row r="18" spans="1:6" x14ac:dyDescent="0.25">
      <c r="A18" t="s">
        <v>84</v>
      </c>
      <c r="D18" t="s">
        <v>85</v>
      </c>
    </row>
    <row r="19" spans="1:6" x14ac:dyDescent="0.25">
      <c r="A19" t="s">
        <v>86</v>
      </c>
      <c r="B19" s="29"/>
      <c r="D19" t="s">
        <v>87</v>
      </c>
      <c r="F19" s="29"/>
    </row>
  </sheetData>
  <mergeCells count="1">
    <mergeCell ref="A1:F1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Gaini Kalmenova</dc:creator>
  <cp:lastModifiedBy>SB003</cp:lastModifiedBy>
  <cp:lastPrinted>2025-08-12T15:50:18Z</cp:lastPrinted>
  <dcterms:created xsi:type="dcterms:W3CDTF">2025-05-15T07:35:11Z</dcterms:created>
  <dcterms:modified xsi:type="dcterms:W3CDTF">2025-08-21T11:18:02Z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2025-05-15T00:00:00Z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2025-05-15T00:00:00Z</vt:filetime>
  </property>
  <property fmtid="{D5CDD505-2E9C-101B-9397-08002B2CF9AE}" pid="5" name="Producer">
    <vt:lpwstr>Microsoft® Word 2019</vt:lpwstr>
  </property>
</Properties>
</file>