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2\Kase\Неполная\"/>
    </mc:Choice>
  </mc:AlternateContent>
  <xr:revisionPtr revIDLastSave="0" documentId="13_ncr:1_{FD50FBA8-79B9-462A-B8AA-B4AF1392A9F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ББ" sheetId="3" r:id="rId1"/>
    <sheet name="ОПУиО" sheetId="4" r:id="rId2"/>
  </sheets>
  <externalReferences>
    <externalReference r:id="rId3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</definedNames>
  <calcPr calcId="191029" refMode="R1C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C43" i="3" s="1"/>
  <c r="B10" i="4"/>
  <c r="B15" i="4" l="1"/>
  <c r="D15" i="4"/>
  <c r="D28" i="4" s="1"/>
  <c r="D25" i="4"/>
  <c r="B25" i="4"/>
  <c r="B33" i="3" l="1"/>
  <c r="B43" i="3" s="1"/>
  <c r="B17" i="3" l="1"/>
  <c r="C17" i="3"/>
  <c r="B11" i="3" l="1"/>
  <c r="C41" i="3" l="1"/>
  <c r="A38" i="4" l="1"/>
  <c r="A36" i="4"/>
  <c r="D10" i="4" l="1"/>
  <c r="C25" i="4"/>
  <c r="C10" i="4"/>
  <c r="C15" i="4" s="1"/>
  <c r="B41" i="3"/>
  <c r="D32" i="4" l="1"/>
  <c r="C28" i="4"/>
  <c r="C32" i="4" s="1"/>
  <c r="B28" i="4"/>
  <c r="B32" i="4" s="1"/>
</calcChain>
</file>

<file path=xl/sharedStrings.xml><?xml version="1.0" encoding="utf-8"?>
<sst xmlns="http://schemas.openxmlformats.org/spreadsheetml/2006/main" count="65" uniqueCount="62">
  <si>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</si>
  <si>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</si>
  <si>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</si>
  <si>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</si>
  <si>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Текущее налоговое обязательство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</si>
  <si>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</si>
  <si>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</si>
  <si>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</si>
  <si>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</si>
  <si>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</si>
  <si>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</si>
  <si>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Субординированный долг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</si>
  <si>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</si>
  <si>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</si>
  <si>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</si>
  <si>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</si>
  <si>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</si>
  <si>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</si>
  <si>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</si>
  <si>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</si>
  <si>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</si>
  <si>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</si>
  <si>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</si>
  <si>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</si>
  <si>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</si>
  <si>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</si>
  <si>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</si>
  <si>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</si>
  <si>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</si>
  <si>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</si>
  <si>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</si>
  <si>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</si>
  <si>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</si>
  <si>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</si>
  <si>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</si>
  <si>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</si>
  <si>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</si>
  <si>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Телефон: +7 (727) 311-10-64 вн.645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</si>
  <si>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</si>
  <si>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</si>
  <si>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</si>
  <si>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ЧИСТЫЙ ПРОЦЕНТНЫЙ Доход/(РАСХОД) ДО РАСХОДов ПО КРЕДИТНЫМ УБЫТКАМ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</si>
  <si>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</si>
  <si>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</si>
  <si>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</si>
  <si>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</si>
  <si>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</si>
  <si>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</si>
  <si>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</si>
  <si>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</si>
  <si>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</si>
  <si>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</si>
  <si>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31 декабря 2021 года</t>
  </si>
  <si>
    <t>Дополнительный оплаченный капитал</t>
  </si>
  <si>
    <t xml:space="preserve">Промежуточный консолидированный сокращенный отчет о финансовом положении по состоянию на 31 марта 2022г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</si>
  <si>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Финансовые обязательства, оцениваемые по справедливой стоимости через прибыль или убыток</t>
  </si>
  <si>
    <t>31 марта 2021 года</t>
  </si>
  <si>
    <t xml:space="preserve">Промежуточный консолидированный сокращенный отчет о совокупном доходе по состоянию на 31 марта 2022г  (в тысячах казахстанских тенге)              </t>
  </si>
  <si>
    <t>за три месяца, завершившиеся на 31 марта 2022 года</t>
  </si>
  <si>
    <t>за три месяца, завершившиеся на 31 марта 2021 года</t>
  </si>
  <si>
    <t>Председатель Правления _______________________ /Лукьянов С. Н.   Дата  подписания 14.04.2022 г.</t>
  </si>
  <si>
    <t>Главный бухгалтер ________________________________ / Хон Т.Э. Дата 14.04.2022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</si>
</sst>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5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6" fillId="0" borderId="0"/>
    <xf numFmtId="0" fontId="3" fillId="0" borderId="0"/>
    <xf numFmtId="0" fontId="1" fillId="0" borderId="0"/>
    <xf numFmtId="0" fontId="3" fillId="0" borderId="0"/>
  </cellStyleXfs>
  <cellXfs count="61">
    <xf numFmtId="0" fontId="0" fillId="0" borderId="0" xfId="0"/>
    <xf numFmtId="0" fontId="35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3" fillId="24" borderId="11" xfId="0" applyFont="1" applyFill="1" applyBorder="1" applyAlignment="1">
      <alignment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0" borderId="0" xfId="0" applyNumberFormat="1" applyFont="1" applyAlignment="1">
      <alignment vertical="center"/>
    </xf>
    <xf numFmtId="0" fontId="38" fillId="0" borderId="11" xfId="0" applyFont="1" applyBorder="1" applyAlignment="1">
      <alignment vertical="center"/>
    </xf>
    <xf numFmtId="3" fontId="38" fillId="0" borderId="11" xfId="0" applyNumberFormat="1" applyFont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7" fillId="0" borderId="12" xfId="0" applyFont="1" applyBorder="1" applyAlignment="1">
      <alignment vertical="center"/>
    </xf>
    <xf numFmtId="173" fontId="37" fillId="0" borderId="12" xfId="108" applyNumberFormat="1" applyFont="1" applyBorder="1" applyAlignment="1">
      <alignment vertical="center"/>
    </xf>
    <xf numFmtId="0" fontId="38" fillId="0" borderId="0" xfId="0" applyFont="1" applyAlignment="1">
      <alignment vertical="center" wrapText="1"/>
    </xf>
    <xf numFmtId="3" fontId="0" fillId="0" borderId="0" xfId="0" applyNumberFormat="1"/>
    <xf numFmtId="0" fontId="39" fillId="0" borderId="0" xfId="0" applyFont="1"/>
    <xf numFmtId="3" fontId="34" fillId="24" borderId="0" xfId="0" applyNumberFormat="1" applyFont="1" applyFill="1" applyAlignment="1">
      <alignment horizontal="right" vertical="center"/>
    </xf>
    <xf numFmtId="0" fontId="34" fillId="24" borderId="0" xfId="0" applyFont="1" applyFill="1" applyAlignment="1">
      <alignment horizontal="right" vertical="center" wrapText="1"/>
    </xf>
    <xf numFmtId="0" fontId="38" fillId="0" borderId="0" xfId="0" applyFont="1"/>
    <xf numFmtId="0" fontId="37" fillId="0" borderId="0" xfId="0" applyFont="1" applyAlignment="1">
      <alignment horizontal="right" vertical="center"/>
    </xf>
    <xf numFmtId="0" fontId="37" fillId="0" borderId="0" xfId="0" applyFont="1"/>
    <xf numFmtId="0" fontId="37" fillId="0" borderId="11" xfId="0" applyFont="1" applyBorder="1" applyAlignment="1">
      <alignment vertical="center"/>
    </xf>
    <xf numFmtId="175" fontId="38" fillId="0" borderId="0" xfId="0" applyNumberFormat="1" applyFont="1" applyAlignment="1">
      <alignment horizontal="right" vertical="center"/>
    </xf>
    <xf numFmtId="175" fontId="38" fillId="0" borderId="11" xfId="0" applyNumberFormat="1" applyFont="1" applyBorder="1" applyAlignment="1">
      <alignment horizontal="right" vertical="center"/>
    </xf>
    <xf numFmtId="175" fontId="37" fillId="0" borderId="0" xfId="0" applyNumberFormat="1" applyFont="1" applyAlignment="1">
      <alignment vertical="center"/>
    </xf>
    <xf numFmtId="175" fontId="37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175" fontId="37" fillId="0" borderId="10" xfId="0" applyNumberFormat="1" applyFont="1" applyBorder="1" applyAlignment="1">
      <alignment vertical="center"/>
    </xf>
    <xf numFmtId="175" fontId="38" fillId="0" borderId="0" xfId="0" applyNumberFormat="1" applyFont="1" applyAlignment="1">
      <alignment vertical="center"/>
    </xf>
    <xf numFmtId="0" fontId="37" fillId="0" borderId="10" xfId="0" applyFont="1" applyBorder="1" applyAlignment="1">
      <alignment vertical="center"/>
    </xf>
    <xf numFmtId="175" fontId="38" fillId="0" borderId="11" xfId="0" applyNumberFormat="1" applyFont="1" applyBorder="1" applyAlignment="1">
      <alignment horizontal="left" vertical="center"/>
    </xf>
    <xf numFmtId="175" fontId="38" fillId="0" borderId="10" xfId="0" applyNumberFormat="1" applyFont="1" applyBorder="1" applyAlignment="1">
      <alignment horizontal="right" vertical="center"/>
    </xf>
    <xf numFmtId="175" fontId="37" fillId="0" borderId="12" xfId="0" applyNumberFormat="1" applyFont="1" applyBorder="1" applyAlignment="1">
      <alignment horizontal="right" vertical="center"/>
    </xf>
    <xf numFmtId="173" fontId="0" fillId="0" borderId="0" xfId="0" applyNumberFormat="1"/>
    <xf numFmtId="175" fontId="0" fillId="0" borderId="0" xfId="0" applyNumberFormat="1"/>
    <xf numFmtId="175" fontId="37" fillId="0" borderId="0" xfId="0" applyNumberFormat="1" applyFont="1" applyFill="1" applyAlignment="1">
      <alignment vertical="center"/>
    </xf>
    <xf numFmtId="3" fontId="38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37" fillId="0" borderId="1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3" fontId="38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vertical="center"/>
    </xf>
    <xf numFmtId="3" fontId="38" fillId="0" borderId="11" xfId="0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horizontal="right" vertical="center"/>
    </xf>
    <xf numFmtId="3" fontId="37" fillId="0" borderId="12" xfId="0" applyNumberFormat="1" applyFont="1" applyFill="1" applyBorder="1" applyAlignment="1">
      <alignment horizontal="right" vertical="center"/>
    </xf>
    <xf numFmtId="167" fontId="38" fillId="0" borderId="0" xfId="108" applyFont="1" applyFill="1" applyAlignment="1">
      <alignment horizontal="right" vertical="center"/>
    </xf>
    <xf numFmtId="173" fontId="37" fillId="0" borderId="12" xfId="108" applyNumberFormat="1" applyFont="1" applyFill="1" applyBorder="1" applyAlignment="1">
      <alignment vertical="center"/>
    </xf>
    <xf numFmtId="3" fontId="34" fillId="0" borderId="0" xfId="0" applyNumberFormat="1" applyFont="1" applyFill="1" applyAlignment="1">
      <alignment horizontal="right" vertical="center"/>
    </xf>
    <xf numFmtId="0" fontId="35" fillId="0" borderId="0" xfId="0" applyFont="1" applyAlignment="1">
      <alignment horizontal="left" wrapText="1"/>
    </xf>
    <xf numFmtId="0" fontId="37" fillId="0" borderId="0" xfId="0" applyFont="1" applyFill="1" applyAlignment="1">
      <alignment horizontal="right" vertical="center"/>
    </xf>
    <xf numFmtId="175" fontId="38" fillId="0" borderId="0" xfId="0" applyNumberFormat="1" applyFont="1" applyFill="1" applyAlignment="1">
      <alignment horizontal="right" vertical="center"/>
    </xf>
    <xf numFmtId="175" fontId="38" fillId="0" borderId="11" xfId="0" applyNumberFormat="1" applyFont="1" applyFill="1" applyBorder="1" applyAlignment="1">
      <alignment horizontal="right" vertical="center"/>
    </xf>
    <xf numFmtId="175" fontId="37" fillId="0" borderId="11" xfId="0" applyNumberFormat="1" applyFont="1" applyFill="1" applyBorder="1" applyAlignment="1">
      <alignment vertical="center"/>
    </xf>
    <xf numFmtId="175" fontId="38" fillId="0" borderId="10" xfId="0" applyNumberFormat="1" applyFont="1" applyFill="1" applyBorder="1" applyAlignment="1">
      <alignment vertical="center"/>
    </xf>
    <xf numFmtId="175" fontId="38" fillId="0" borderId="0" xfId="0" applyNumberFormat="1" applyFont="1" applyFill="1" applyAlignment="1">
      <alignment vertical="center"/>
    </xf>
    <xf numFmtId="175" fontId="38" fillId="0" borderId="11" xfId="0" applyNumberFormat="1" applyFont="1" applyFill="1" applyBorder="1" applyAlignment="1">
      <alignment vertical="center"/>
    </xf>
    <xf numFmtId="175" fontId="37" fillId="0" borderId="10" xfId="0" applyNumberFormat="1" applyFont="1" applyFill="1" applyBorder="1" applyAlignment="1">
      <alignment vertical="center"/>
    </xf>
    <xf numFmtId="175" fontId="38" fillId="0" borderId="10" xfId="0" applyNumberFormat="1" applyFont="1" applyFill="1" applyBorder="1" applyAlignment="1">
      <alignment horizontal="right" vertical="center"/>
    </xf>
    <xf numFmtId="175" fontId="37" fillId="0" borderId="11" xfId="0" applyNumberFormat="1" applyFont="1" applyFill="1" applyBorder="1" applyAlignment="1">
      <alignment horizontal="right" vertical="center"/>
    </xf>
    <xf numFmtId="175" fontId="37" fillId="0" borderId="12" xfId="0" applyNumberFormat="1" applyFont="1" applyFill="1" applyBorder="1" applyAlignment="1">
      <alignment horizontal="right" vertical="center"/>
    </xf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dimension ref="A1:E52"/>
  <sheetViews>
    <sheetView tabSelected="1" zoomScaleNormal="100" workbookViewId="0">
      <selection activeCell="C25" sqref="C25"/>
    </sheetView>
  </sheetViews>
  <sheetFormatPr defaultRowHeight="15"/>
  <cols>
    <col min="1" max="1" width="82.5703125" customWidth="1"/>
    <col min="2" max="2" width="14.5703125" bestFit="1" customWidth="1"/>
    <col min="3" max="3" width="14.5703125" style="38" bestFit="1" customWidth="1"/>
    <col min="4" max="4" width="10.7109375" bestFit="1" customWidth="1"/>
    <col min="5" max="5" width="9.5703125" bestFit="1" customWidth="1"/>
  </cols>
  <sheetData>
    <row r="1" spans="1:3">
      <c r="A1" s="2" t="s">
        <v>0</v>
      </c>
    </row>
    <row r="2" spans="1:3" ht="12.6" customHeight="1">
      <c r="A2" s="2"/>
      <c r="B2" s="2"/>
    </row>
    <row r="3" spans="1:3" ht="49.5" customHeight="1" thickBot="1">
      <c r="A3" s="3" t="s">
        <v>54</v>
      </c>
      <c r="B3" s="4" t="s">
        <v>56</v>
      </c>
      <c r="C3" s="39" t="s">
        <v>52</v>
      </c>
    </row>
    <row r="4" spans="1:3">
      <c r="A4" s="2" t="s">
        <v>14</v>
      </c>
      <c r="B4" s="2"/>
      <c r="C4" s="40"/>
    </row>
    <row r="5" spans="1:3">
      <c r="A5" s="5" t="s">
        <v>15</v>
      </c>
      <c r="B5" s="6">
        <v>45609449</v>
      </c>
      <c r="C5" s="37">
        <v>44341087</v>
      </c>
    </row>
    <row r="6" spans="1:3">
      <c r="A6" s="5" t="s">
        <v>16</v>
      </c>
      <c r="B6" s="6">
        <v>3042480</v>
      </c>
      <c r="C6" s="37">
        <v>2248060</v>
      </c>
    </row>
    <row r="7" spans="1:3">
      <c r="A7" s="5" t="s">
        <v>17</v>
      </c>
      <c r="B7" s="7">
        <v>411802379</v>
      </c>
      <c r="C7" s="41">
        <v>398547620</v>
      </c>
    </row>
    <row r="8" spans="1:3">
      <c r="A8" s="5" t="s">
        <v>18</v>
      </c>
      <c r="B8" s="5">
        <v>575</v>
      </c>
      <c r="C8" s="42">
        <v>574</v>
      </c>
    </row>
    <row r="9" spans="1:3">
      <c r="A9" s="5" t="s">
        <v>19</v>
      </c>
      <c r="B9" s="6">
        <v>40024960</v>
      </c>
      <c r="C9" s="37">
        <v>15803087</v>
      </c>
    </row>
    <row r="10" spans="1:3">
      <c r="A10" s="5" t="s">
        <v>20</v>
      </c>
      <c r="B10" s="6">
        <v>7067158</v>
      </c>
      <c r="C10" s="37">
        <v>6913717</v>
      </c>
    </row>
    <row r="11" spans="1:3">
      <c r="A11" s="5" t="s">
        <v>21</v>
      </c>
      <c r="B11" s="6">
        <f>2219897+1428343</f>
        <v>3648240</v>
      </c>
      <c r="C11" s="37">
        <v>2996623</v>
      </c>
    </row>
    <row r="12" spans="1:3">
      <c r="A12" s="5" t="s">
        <v>22</v>
      </c>
      <c r="B12" s="6">
        <v>580710</v>
      </c>
      <c r="C12" s="37">
        <v>480867</v>
      </c>
    </row>
    <row r="13" spans="1:3">
      <c r="A13" s="5" t="s">
        <v>23</v>
      </c>
      <c r="B13" s="6">
        <v>1052439</v>
      </c>
      <c r="C13" s="37">
        <v>920094</v>
      </c>
    </row>
    <row r="14" spans="1:3">
      <c r="A14" s="5" t="s">
        <v>13</v>
      </c>
      <c r="B14" s="6">
        <v>42070</v>
      </c>
      <c r="C14" s="37">
        <v>42070</v>
      </c>
    </row>
    <row r="15" spans="1:3" ht="15.75" thickBot="1">
      <c r="A15" s="8" t="s">
        <v>1</v>
      </c>
      <c r="B15" s="9">
        <v>1539478</v>
      </c>
      <c r="C15" s="43">
        <v>1119634</v>
      </c>
    </row>
    <row r="16" spans="1:3">
      <c r="A16" s="5"/>
      <c r="B16" s="5"/>
      <c r="C16" s="44"/>
    </row>
    <row r="17" spans="1:4" ht="15.75" thickBot="1">
      <c r="A17" s="11" t="s">
        <v>24</v>
      </c>
      <c r="B17" s="45">
        <f>SUM(B5:B15)</f>
        <v>514409938</v>
      </c>
      <c r="C17" s="45">
        <f>SUM(C5:C15)</f>
        <v>473413433</v>
      </c>
      <c r="D17" s="14"/>
    </row>
    <row r="18" spans="1:4" ht="15.75" thickTop="1">
      <c r="A18" s="5"/>
      <c r="B18" s="5"/>
      <c r="C18" s="42"/>
    </row>
    <row r="19" spans="1:4">
      <c r="A19" s="2" t="s">
        <v>25</v>
      </c>
      <c r="B19" s="2"/>
      <c r="C19" s="42"/>
    </row>
    <row r="20" spans="1:4">
      <c r="A20" s="2"/>
      <c r="B20" s="2"/>
      <c r="C20" s="42"/>
    </row>
    <row r="21" spans="1:4">
      <c r="A21" s="2" t="s">
        <v>26</v>
      </c>
      <c r="B21" s="2"/>
      <c r="C21" s="42"/>
    </row>
    <row r="22" spans="1:4">
      <c r="A22" s="5" t="s">
        <v>55</v>
      </c>
      <c r="B22" s="37">
        <v>100</v>
      </c>
      <c r="C22" s="37">
        <v>10289</v>
      </c>
    </row>
    <row r="23" spans="1:4">
      <c r="A23" s="5" t="s">
        <v>27</v>
      </c>
      <c r="B23" s="37">
        <v>286692122</v>
      </c>
      <c r="C23" s="37">
        <v>269236127</v>
      </c>
    </row>
    <row r="24" spans="1:4">
      <c r="A24" s="5" t="s">
        <v>12</v>
      </c>
      <c r="B24" s="37">
        <v>118047982</v>
      </c>
      <c r="C24" s="37">
        <v>101682326</v>
      </c>
    </row>
    <row r="25" spans="1:4">
      <c r="A25" s="5" t="s">
        <v>28</v>
      </c>
      <c r="B25" s="37">
        <v>4379422</v>
      </c>
      <c r="C25" s="37">
        <v>3828429</v>
      </c>
    </row>
    <row r="26" spans="1:4">
      <c r="A26" s="5" t="s">
        <v>11</v>
      </c>
      <c r="B26" s="37"/>
      <c r="C26" s="46">
        <v>0</v>
      </c>
    </row>
    <row r="27" spans="1:4">
      <c r="A27" s="5" t="s">
        <v>29</v>
      </c>
      <c r="B27" s="37">
        <v>3160548</v>
      </c>
      <c r="C27" s="37">
        <v>224414</v>
      </c>
    </row>
    <row r="28" spans="1:4">
      <c r="A28" s="5" t="s">
        <v>4</v>
      </c>
      <c r="B28" s="37"/>
      <c r="C28" s="46">
        <v>0</v>
      </c>
    </row>
    <row r="29" spans="1:4">
      <c r="A29" s="5" t="s">
        <v>10</v>
      </c>
      <c r="B29" s="37">
        <v>755091</v>
      </c>
      <c r="C29" s="37">
        <v>673368</v>
      </c>
    </row>
    <row r="30" spans="1:4">
      <c r="A30" s="5" t="s">
        <v>30</v>
      </c>
      <c r="B30" s="37">
        <v>282785</v>
      </c>
      <c r="C30" s="37">
        <v>282784</v>
      </c>
    </row>
    <row r="31" spans="1:4" ht="15.75" thickBot="1">
      <c r="A31" s="8" t="s">
        <v>31</v>
      </c>
      <c r="B31" s="43">
        <v>1777825</v>
      </c>
      <c r="C31" s="43">
        <v>870991</v>
      </c>
    </row>
    <row r="32" spans="1:4">
      <c r="A32" s="2"/>
    </row>
    <row r="33" spans="1:5" ht="15.75" thickBot="1">
      <c r="A33" s="11" t="s">
        <v>2</v>
      </c>
      <c r="B33" s="47">
        <f>SUM(B22:B31)</f>
        <v>415095875</v>
      </c>
      <c r="C33" s="47">
        <f>SUM(C22:C31)</f>
        <v>376808728</v>
      </c>
      <c r="E33" s="34"/>
    </row>
    <row r="34" spans="1:5" ht="15.75" thickTop="1">
      <c r="A34" s="2"/>
      <c r="B34" s="2"/>
      <c r="C34" s="42"/>
    </row>
    <row r="35" spans="1:5">
      <c r="A35" s="2" t="s">
        <v>32</v>
      </c>
      <c r="B35" s="2"/>
      <c r="C35" s="42"/>
    </row>
    <row r="36" spans="1:5">
      <c r="A36" s="5" t="s">
        <v>33</v>
      </c>
      <c r="B36" s="6">
        <v>61422794.196220011</v>
      </c>
      <c r="C36" s="37">
        <v>61422794</v>
      </c>
    </row>
    <row r="37" spans="1:5">
      <c r="A37" s="5" t="s">
        <v>53</v>
      </c>
      <c r="B37" s="6">
        <v>2978199</v>
      </c>
      <c r="C37" s="37">
        <v>2978199</v>
      </c>
    </row>
    <row r="38" spans="1:5" ht="25.5">
      <c r="A38" s="13" t="s">
        <v>34</v>
      </c>
      <c r="B38" s="10">
        <v>278</v>
      </c>
      <c r="C38" s="44">
        <v>278</v>
      </c>
    </row>
    <row r="39" spans="1:5" ht="15.75" thickBot="1">
      <c r="A39" s="8" t="s">
        <v>6</v>
      </c>
      <c r="B39" s="9">
        <v>34912792</v>
      </c>
      <c r="C39" s="43">
        <v>32203434</v>
      </c>
    </row>
    <row r="40" spans="1:5">
      <c r="A40" s="2"/>
      <c r="D40" s="14"/>
    </row>
    <row r="41" spans="1:5" ht="15.75" thickBot="1">
      <c r="A41" s="11" t="s">
        <v>3</v>
      </c>
      <c r="B41" s="12">
        <f>B36+B37+B38+B39</f>
        <v>99314063.196220011</v>
      </c>
      <c r="C41" s="47">
        <f>SUM(C36:C39)</f>
        <v>96604705</v>
      </c>
    </row>
    <row r="42" spans="1:5" ht="15.75" thickTop="1">
      <c r="A42" s="2" t="s">
        <v>35</v>
      </c>
    </row>
    <row r="43" spans="1:5" ht="15.75" thickBot="1">
      <c r="A43" s="11" t="s">
        <v>36</v>
      </c>
      <c r="B43" s="47">
        <f>B33+B41</f>
        <v>514409938.19622004</v>
      </c>
      <c r="C43" s="47">
        <f>C33+C41</f>
        <v>473413433</v>
      </c>
    </row>
    <row r="44" spans="1:5" ht="15.75" thickTop="1">
      <c r="B44" s="34"/>
      <c r="C44" s="34"/>
    </row>
    <row r="46" spans="1:5">
      <c r="A46" s="15" t="s">
        <v>60</v>
      </c>
    </row>
    <row r="47" spans="1:5">
      <c r="A47" s="15"/>
    </row>
    <row r="48" spans="1:5">
      <c r="A48" s="15" t="s">
        <v>61</v>
      </c>
    </row>
    <row r="51" spans="1:3">
      <c r="A51" s="49" t="s">
        <v>37</v>
      </c>
      <c r="B51" s="49"/>
      <c r="C51" s="49"/>
    </row>
    <row r="52" spans="1:3">
      <c r="A52" s="1" t="s">
        <v>9</v>
      </c>
      <c r="B52" s="17"/>
      <c r="C52" s="48"/>
    </row>
  </sheetData>
  <mergeCells count="1">
    <mergeCell ref="A51:C51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dimension ref="A1:I42"/>
  <sheetViews>
    <sheetView topLeftCell="A4" zoomScaleNormal="100" workbookViewId="0">
      <selection activeCell="D30" sqref="D30"/>
    </sheetView>
  </sheetViews>
  <sheetFormatPr defaultRowHeight="15"/>
  <cols>
    <col min="1" max="1" width="88.28515625" customWidth="1"/>
    <col min="2" max="2" width="18" bestFit="1" customWidth="1"/>
    <col min="3" max="3" width="2" customWidth="1"/>
    <col min="4" max="4" width="18" style="38" bestFit="1" customWidth="1"/>
    <col min="5" max="6" width="10.28515625" bestFit="1" customWidth="1"/>
    <col min="8" max="8" width="10.28515625" bestFit="1" customWidth="1"/>
  </cols>
  <sheetData>
    <row r="1" spans="1:6">
      <c r="A1" s="18"/>
      <c r="B1" s="19"/>
      <c r="C1" s="2"/>
      <c r="D1" s="50"/>
    </row>
    <row r="2" spans="1:6">
      <c r="A2" s="18"/>
      <c r="C2" s="2"/>
    </row>
    <row r="3" spans="1:6">
      <c r="A3" s="20" t="s">
        <v>0</v>
      </c>
      <c r="C3" s="2"/>
    </row>
    <row r="4" spans="1:6">
      <c r="A4" s="18"/>
      <c r="B4" s="19"/>
      <c r="C4" s="2"/>
      <c r="D4" s="50"/>
    </row>
    <row r="5" spans="1:6" ht="39" thickBot="1">
      <c r="A5" s="3" t="s">
        <v>57</v>
      </c>
      <c r="B5" s="4" t="s">
        <v>58</v>
      </c>
      <c r="C5" s="21"/>
      <c r="D5" s="39" t="s">
        <v>59</v>
      </c>
    </row>
    <row r="6" spans="1:6">
      <c r="A6" s="5" t="s">
        <v>38</v>
      </c>
      <c r="B6" s="22">
        <v>973976</v>
      </c>
      <c r="C6" s="22"/>
      <c r="D6" s="51">
        <v>199076</v>
      </c>
    </row>
    <row r="7" spans="1:6" ht="25.5">
      <c r="A7" s="13" t="s">
        <v>39</v>
      </c>
      <c r="B7" s="22">
        <v>23138523</v>
      </c>
      <c r="C7" s="22"/>
      <c r="D7" s="51">
        <v>3821451</v>
      </c>
    </row>
    <row r="8" spans="1:6" ht="15.75" thickBot="1">
      <c r="A8" s="8" t="s">
        <v>40</v>
      </c>
      <c r="B8" s="23">
        <v>-13715393</v>
      </c>
      <c r="C8" s="23"/>
      <c r="D8" s="52">
        <v>-3400526</v>
      </c>
    </row>
    <row r="9" spans="1:6">
      <c r="A9" s="5"/>
      <c r="B9" s="22"/>
      <c r="C9" s="22"/>
      <c r="D9" s="51"/>
    </row>
    <row r="10" spans="1:6">
      <c r="A10" s="2" t="s">
        <v>41</v>
      </c>
      <c r="B10" s="36">
        <f>B6+B7+B8</f>
        <v>10397106</v>
      </c>
      <c r="C10" s="36">
        <f t="shared" ref="C10" si="0">C6+C7+C8</f>
        <v>0</v>
      </c>
      <c r="D10" s="36">
        <f>D6+D7+D8</f>
        <v>620001</v>
      </c>
    </row>
    <row r="11" spans="1:6" ht="15.75" thickBot="1">
      <c r="A11" s="21"/>
      <c r="B11" s="25"/>
      <c r="C11" s="26"/>
      <c r="D11" s="53"/>
    </row>
    <row r="12" spans="1:6">
      <c r="A12" s="27" t="s">
        <v>42</v>
      </c>
      <c r="B12" s="22">
        <v>-438953</v>
      </c>
      <c r="C12" s="28"/>
      <c r="D12" s="54">
        <v>107632</v>
      </c>
    </row>
    <row r="13" spans="1:6">
      <c r="A13" s="5"/>
      <c r="B13" s="22"/>
      <c r="C13" s="24"/>
      <c r="D13" s="55"/>
    </row>
    <row r="14" spans="1:6" ht="15.75" thickBot="1">
      <c r="A14" s="8"/>
      <c r="B14" s="23"/>
      <c r="C14" s="26"/>
      <c r="D14" s="56"/>
    </row>
    <row r="15" spans="1:6">
      <c r="A15" s="30" t="s">
        <v>43</v>
      </c>
      <c r="B15" s="28">
        <f>B10+B12</f>
        <v>9958153</v>
      </c>
      <c r="C15" s="28">
        <f t="shared" ref="C15:D15" si="1">C10+C12</f>
        <v>0</v>
      </c>
      <c r="D15" s="57">
        <f>D10+D12</f>
        <v>727633</v>
      </c>
      <c r="F15" s="35"/>
    </row>
    <row r="16" spans="1:6" ht="15.75" thickBot="1">
      <c r="A16" s="21"/>
      <c r="B16" s="31"/>
      <c r="C16" s="26"/>
      <c r="D16" s="53"/>
    </row>
    <row r="17" spans="1:9">
      <c r="A17" s="5"/>
      <c r="B17" s="22"/>
      <c r="C17" s="29"/>
      <c r="D17" s="51"/>
    </row>
    <row r="18" spans="1:9">
      <c r="A18" s="5" t="s">
        <v>44</v>
      </c>
      <c r="B18" s="22">
        <v>2075412</v>
      </c>
      <c r="C18" s="22"/>
      <c r="D18" s="51">
        <v>1479928</v>
      </c>
    </row>
    <row r="19" spans="1:9">
      <c r="A19" s="5" t="s">
        <v>45</v>
      </c>
      <c r="B19" s="22">
        <v>-1232731</v>
      </c>
      <c r="C19" s="22"/>
      <c r="D19" s="51">
        <v>-297865</v>
      </c>
    </row>
    <row r="20" spans="1:9">
      <c r="A20" s="5" t="s">
        <v>46</v>
      </c>
      <c r="B20" s="22">
        <v>2938116</v>
      </c>
      <c r="C20" s="29"/>
      <c r="D20" s="55">
        <v>2862143</v>
      </c>
    </row>
    <row r="21" spans="1:9">
      <c r="A21" s="5" t="s">
        <v>47</v>
      </c>
      <c r="B21" s="22">
        <v>201298</v>
      </c>
      <c r="C21" s="29"/>
      <c r="D21" s="55">
        <v>442078</v>
      </c>
    </row>
    <row r="22" spans="1:9">
      <c r="A22" s="5" t="s">
        <v>48</v>
      </c>
      <c r="B22" s="22">
        <v>6026</v>
      </c>
      <c r="C22" s="22"/>
      <c r="D22" s="51">
        <v>0</v>
      </c>
    </row>
    <row r="23" spans="1:9" ht="15.75" thickBot="1">
      <c r="A23" s="5" t="s">
        <v>7</v>
      </c>
      <c r="B23" s="22">
        <v>14962</v>
      </c>
      <c r="C23" s="22"/>
      <c r="D23" s="51">
        <v>21999</v>
      </c>
    </row>
    <row r="24" spans="1:9">
      <c r="A24" s="27"/>
      <c r="B24" s="32"/>
      <c r="C24" s="32"/>
      <c r="D24" s="58"/>
    </row>
    <row r="25" spans="1:9" ht="15.75" thickBot="1">
      <c r="A25" s="21" t="s">
        <v>49</v>
      </c>
      <c r="B25" s="25">
        <f>B18+B19+B20+B21+B22+B23</f>
        <v>4003083</v>
      </c>
      <c r="C25" s="25">
        <f>C18+C19+C20+C21+C22+C23+C12</f>
        <v>0</v>
      </c>
      <c r="D25" s="59">
        <f>D18+D19+D20+D21+D22+D23</f>
        <v>4508283</v>
      </c>
      <c r="F25" s="35"/>
    </row>
    <row r="26" spans="1:9">
      <c r="A26" s="5"/>
      <c r="B26" s="22"/>
      <c r="C26" s="29"/>
      <c r="D26" s="51"/>
    </row>
    <row r="27" spans="1:9" ht="15.75" thickBot="1">
      <c r="A27" s="8" t="s">
        <v>5</v>
      </c>
      <c r="B27" s="23">
        <v>-2760265</v>
      </c>
      <c r="C27" s="23"/>
      <c r="D27" s="52">
        <v>-1572623</v>
      </c>
    </row>
    <row r="28" spans="1:9">
      <c r="A28" s="5" t="s">
        <v>50</v>
      </c>
      <c r="B28" s="22">
        <f>B15+B25+B27</f>
        <v>11200971</v>
      </c>
      <c r="C28" s="22">
        <f>C15+C25+C27</f>
        <v>0</v>
      </c>
      <c r="D28" s="51">
        <f>D15+D25+D27</f>
        <v>3663293</v>
      </c>
      <c r="E28" s="35"/>
      <c r="F28" s="35"/>
      <c r="H28" s="35"/>
      <c r="I28" s="35"/>
    </row>
    <row r="29" spans="1:9">
      <c r="A29" s="5"/>
      <c r="B29" s="22"/>
      <c r="C29" s="22"/>
      <c r="D29" s="51"/>
    </row>
    <row r="30" spans="1:9" ht="15.75" thickBot="1">
      <c r="A30" s="8" t="s">
        <v>8</v>
      </c>
      <c r="B30" s="23">
        <v>0</v>
      </c>
      <c r="C30" s="23"/>
      <c r="D30" s="52">
        <v>-1971</v>
      </c>
    </row>
    <row r="31" spans="1:9">
      <c r="A31" s="5"/>
      <c r="B31" s="22"/>
      <c r="C31" s="29"/>
      <c r="D31" s="51"/>
    </row>
    <row r="32" spans="1:9" ht="15.75" thickBot="1">
      <c r="A32" s="11" t="s">
        <v>51</v>
      </c>
      <c r="B32" s="33">
        <f>B28+B30</f>
        <v>11200971</v>
      </c>
      <c r="C32" s="33">
        <f t="shared" ref="C32:D32" si="2">C28+C30</f>
        <v>0</v>
      </c>
      <c r="D32" s="60">
        <f t="shared" si="2"/>
        <v>3661322</v>
      </c>
    </row>
    <row r="33" spans="1:4" ht="15.75" thickTop="1">
      <c r="A33" s="2"/>
      <c r="B33" s="7"/>
      <c r="C33" s="5"/>
      <c r="D33" s="50"/>
    </row>
    <row r="34" spans="1:4">
      <c r="A34" s="2"/>
      <c r="B34" s="7"/>
      <c r="C34" s="5"/>
      <c r="D34" s="50"/>
    </row>
    <row r="36" spans="1:4">
      <c r="A36" s="15" t="str">
        <f>ББ!A46</f>
        <v>Председатель Правления _______________________ /Лукьянов С. Н.   Дата  подписания 14.04.2022 г.</v>
      </c>
    </row>
    <row r="37" spans="1:4">
      <c r="A37" s="15"/>
    </row>
    <row r="38" spans="1:4">
      <c r="A38" s="15" t="str">
        <f>ББ!A48</f>
        <v>Главный бухгалтер ________________________________ / Хон Т.Э. Дата 14.04.2022 г.</v>
      </c>
    </row>
    <row r="41" spans="1:4">
      <c r="A41" s="49" t="s">
        <v>37</v>
      </c>
      <c r="B41" s="49"/>
      <c r="C41" s="49"/>
    </row>
    <row r="42" spans="1:4">
      <c r="A42" s="1" t="s">
        <v>9</v>
      </c>
      <c r="B42" s="17"/>
      <c r="C42" s="16"/>
    </row>
  </sheetData>
  <mergeCells count="1">
    <mergeCell ref="A41:C4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ББ</vt:lpstr>
      <vt:lpstr>ОПУиО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</cp:lastModifiedBy>
  <cp:lastPrinted>2022-01-31T09:14:58Z</cp:lastPrinted>
  <dcterms:created xsi:type="dcterms:W3CDTF">2016-05-14T10:51:53Z</dcterms:created>
  <dcterms:modified xsi:type="dcterms:W3CDTF">2022-04-14T11:51:59Z</dcterms:modified>
</cp:coreProperties>
</file>