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Buh\Desktop\Общая\Отчеты\Касе\2022\1 квартал 2021г\"/>
    </mc:Choice>
  </mc:AlternateContent>
  <bookViews>
    <workbookView xWindow="0" yWindow="0" windowWidth="28800" windowHeight="12330" activeTab="2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62913"/>
</workbook>
</file>

<file path=xl/calcChain.xml><?xml version="1.0" encoding="utf-8"?>
<calcChain xmlns="http://schemas.openxmlformats.org/spreadsheetml/2006/main">
  <c r="D10" i="4" l="1"/>
  <c r="E11" i="4"/>
  <c r="C29" i="1"/>
  <c r="C16" i="2" l="1"/>
  <c r="C24" i="2"/>
  <c r="C26" i="2" s="1"/>
  <c r="C13" i="4"/>
  <c r="B13" i="4"/>
  <c r="C10" i="4"/>
  <c r="B10" i="4"/>
  <c r="E9" i="4"/>
  <c r="E7" i="4"/>
  <c r="B44" i="1"/>
  <c r="C44" i="1"/>
  <c r="C39" i="1"/>
  <c r="B39" i="1"/>
  <c r="D8" i="3"/>
  <c r="D13" i="3" s="1"/>
  <c r="D16" i="3" s="1"/>
  <c r="D18" i="3" s="1"/>
  <c r="D19" i="3" s="1"/>
  <c r="C8" i="3"/>
  <c r="D37" i="2"/>
  <c r="C37" i="2"/>
  <c r="C32" i="2"/>
  <c r="C13" i="3" l="1"/>
  <c r="C16" i="3" s="1"/>
  <c r="C18" i="3" s="1"/>
  <c r="C19" i="3" s="1"/>
  <c r="C27" i="2"/>
  <c r="C8" i="1"/>
  <c r="C21" i="1" s="1"/>
  <c r="C33" i="1" s="1"/>
  <c r="C45" i="1" s="1"/>
  <c r="C48" i="1" s="1"/>
  <c r="C44" i="2"/>
  <c r="C45" i="2" s="1"/>
  <c r="B8" i="1" l="1"/>
  <c r="D12" i="4"/>
  <c r="B21" i="1"/>
  <c r="B29" i="1" s="1"/>
  <c r="B33" i="1" s="1"/>
  <c r="B45" i="1" s="1"/>
  <c r="B48" i="1" s="1"/>
  <c r="C46" i="2"/>
  <c r="E8" i="4"/>
  <c r="E10" i="4" s="1"/>
  <c r="D13" i="4" l="1"/>
  <c r="E12" i="4"/>
  <c r="E13" i="4" s="1"/>
  <c r="D16" i="2"/>
  <c r="D44" i="2"/>
  <c r="D32" i="2"/>
  <c r="D24" i="2"/>
  <c r="D26" i="2" s="1"/>
  <c r="D45" i="2" l="1"/>
  <c r="D27" i="2"/>
  <c r="D46" i="2" s="1"/>
</calcChain>
</file>

<file path=xl/sharedStrings.xml><?xml version="1.0" encoding="utf-8"?>
<sst xmlns="http://schemas.openxmlformats.org/spreadsheetml/2006/main" count="157" uniqueCount="123">
  <si>
    <t>В тысячах казахстанских тенге</t>
  </si>
  <si>
    <t>Движение денежных средств от операционной деятельности</t>
  </si>
  <si>
    <t>Убыток до налогообложения:</t>
  </si>
  <si>
    <t>Корректировкина: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</si>
  <si>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</si>
  <si>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</si>
  <si>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</si>
  <si>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доходы от финансирования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</si>
  <si>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</si>
  <si>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</si>
  <si>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</si>
  <si>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</si>
  <si>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нереализованная курсовая разница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</si>
  <si>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</si>
  <si>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</si>
  <si>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</si>
  <si>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</si>
  <si>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</si>
  <si>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</si>
  <si>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</si>
  <si>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</si>
  <si>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</si>
  <si>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</si>
  <si>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</si>
  <si>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</si>
  <si>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</si>
  <si>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</si>
  <si>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</si>
  <si>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</si>
  <si>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</si>
  <si>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</si>
  <si>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</si>
  <si>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</si>
  <si>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</si>
  <si>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</si>
  <si>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</si>
  <si>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</si>
  <si>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</si>
  <si>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</si>
  <si>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</si>
  <si>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</si>
  <si>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</si>
  <si>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</si>
  <si>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</si>
  <si>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</si>
  <si>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</si>
  <si>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</si>
  <si>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Незавершенное строительство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</si>
  <si>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</si>
  <si>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</si>
  <si>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</si>
  <si>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</si>
  <si>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</si>
  <si>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</si>
  <si>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</si>
  <si>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</si>
  <si>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Предоплата по подоходному налогу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</si>
  <si>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</si>
  <si>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</si>
  <si>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</si>
  <si>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</si>
  <si>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</si>
  <si>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</si>
  <si>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</si>
  <si>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</si>
  <si>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</si>
  <si>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</si>
  <si>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</si>
  <si>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</si>
  <si>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</si>
  <si>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</si>
  <si>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Долгосрочные оценочные обязательства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</si>
  <si>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</si>
  <si>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</si>
  <si>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</si>
  <si>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</si>
  <si>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</si>
  <si>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</si>
  <si>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</si>
  <si>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</si>
  <si>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</si>
  <si>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</si>
  <si>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</si>
  <si>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</si>
  <si>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</si>
  <si>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</si>
  <si>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</si>
  <si>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</si>
  <si>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</si>
  <si>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Убыток до налогообложения</t>
  </si>
  <si>
    <t>Расходы по подоходному налогу</t>
  </si>
  <si>
    <t>Убыток за год</t>
  </si>
  <si>
    <t>Совокупный убыток за год</t>
  </si>
  <si>
    <t xml:space="preserve">Уставный капитал </t>
  </si>
  <si>
    <t>Изъятый капитал</t>
  </si>
  <si>
    <t>Итого</t>
  </si>
  <si>
    <t>Убыток и совокупный убыток за год</t>
  </si>
  <si>
    <t>Размещение акций</t>
  </si>
  <si>
    <t>Прибыль и совокупный доход за год</t>
  </si>
  <si>
    <t>АО "Шубарколь Премиум"</t>
  </si>
  <si>
    <t>Консолидированный отчёт о финансовом положении</t>
  </si>
  <si>
    <t>Генеральный директор</t>
  </si>
  <si>
    <t>_________________ Ф.Э. Азизов</t>
  </si>
  <si>
    <t>Консолидированный отчёт о движении денежных средств</t>
  </si>
  <si>
    <t>Консолидированный отчёт об изменениях в капитале</t>
  </si>
  <si>
    <t>Консолидированный отчёт о совокупном доходе</t>
  </si>
  <si>
    <t>Балансовая стоимость акций, тенге</t>
  </si>
  <si>
    <t>прочие поступления</t>
  </si>
  <si>
    <t>Краткосрочные оценочные обязательства</t>
  </si>
  <si>
    <t>_________________ Ю.Е.Дубик</t>
  </si>
  <si>
    <t xml:space="preserve">_________________ Ю.Е. Дубик </t>
  </si>
  <si>
    <t>_________________ Ю.Е. Дубик</t>
  </si>
  <si>
    <t>изменение прочих долгосрочных активов</t>
  </si>
  <si>
    <t>3 мес.2022г.</t>
  </si>
  <si>
    <t>3 мес.2021г.</t>
  </si>
  <si>
    <t>Главный бухгалтер</t>
  </si>
  <si>
    <t>По состоянию на 31 марта 2022 года</t>
  </si>
  <si>
    <t>За 3 месяца, закончившийся 31 марта 2022 года</t>
  </si>
  <si>
    <t>Остаток на 01 января 2021 года</t>
  </si>
  <si>
    <t>Остаток на 31 марта 2021 года</t>
  </si>
  <si>
    <t>Остаток на 31 марта 2022 года</t>
  </si>
  <si>
    <t>Сальдо на 01.01.2022 г.</t>
  </si>
  <si>
    <t>Главного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</si>
</sst>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1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1"/>
  <sheetViews>
    <sheetView topLeftCell="A4" workbookViewId="0">
      <selection activeCell="D23" sqref="D23"/>
    </sheetView>
  </sheetViews>
  <sheetFormatPr defaultRowHeight="15" x14ac:dyDescent="0.25"/>
  <cols>
    <col min="1" max="1" width="44.42578125" customWidth="1"/>
    <col min="2" max="2" width="12.140625" customWidth="1"/>
    <col min="3" max="4" width="12.7109375" style="26" customWidth="1"/>
  </cols>
  <sheetData>
    <row r="2" spans="1:4" x14ac:dyDescent="0.25">
      <c r="A2" s="51" t="s">
        <v>99</v>
      </c>
    </row>
    <row r="3" spans="1:4" x14ac:dyDescent="0.25">
      <c r="A3" t="s">
        <v>100</v>
      </c>
    </row>
    <row r="4" spans="1:4" x14ac:dyDescent="0.25">
      <c r="A4" t="s">
        <v>116</v>
      </c>
    </row>
    <row r="5" spans="1:4" ht="15.75" thickBot="1" x14ac:dyDescent="0.3"/>
    <row r="6" spans="1:4" ht="15.75" thickBot="1" x14ac:dyDescent="0.3">
      <c r="A6" s="8" t="s">
        <v>0</v>
      </c>
      <c r="B6" s="9" t="s">
        <v>42</v>
      </c>
      <c r="C6" s="25">
        <v>44651</v>
      </c>
      <c r="D6" s="25">
        <v>44561</v>
      </c>
    </row>
    <row r="7" spans="1:4" ht="15.75" thickBot="1" x14ac:dyDescent="0.3">
      <c r="A7" s="10" t="s">
        <v>43</v>
      </c>
      <c r="B7" s="11"/>
      <c r="C7" s="28"/>
      <c r="D7" s="28"/>
    </row>
    <row r="8" spans="1:4" ht="15.75" thickBot="1" x14ac:dyDescent="0.3">
      <c r="A8" s="10" t="s">
        <v>44</v>
      </c>
      <c r="B8" s="12"/>
      <c r="C8" s="28"/>
      <c r="D8" s="28"/>
    </row>
    <row r="9" spans="1:4" x14ac:dyDescent="0.25">
      <c r="A9" s="13" t="s">
        <v>45</v>
      </c>
      <c r="B9" s="14">
        <v>9</v>
      </c>
      <c r="C9" s="29">
        <v>5991501</v>
      </c>
      <c r="D9" s="29">
        <v>6037439</v>
      </c>
    </row>
    <row r="10" spans="1:4" x14ac:dyDescent="0.25">
      <c r="A10" s="13" t="s">
        <v>46</v>
      </c>
      <c r="B10" s="14">
        <v>10</v>
      </c>
      <c r="C10" s="29">
        <v>6914521</v>
      </c>
      <c r="D10" s="29">
        <v>6173132</v>
      </c>
    </row>
    <row r="11" spans="1:4" x14ac:dyDescent="0.25">
      <c r="A11" s="13" t="s">
        <v>47</v>
      </c>
      <c r="B11" s="14">
        <v>11</v>
      </c>
      <c r="C11" s="29">
        <v>507100</v>
      </c>
      <c r="D11" s="29">
        <v>1427292</v>
      </c>
    </row>
    <row r="12" spans="1:4" x14ac:dyDescent="0.25">
      <c r="A12" s="13" t="s">
        <v>48</v>
      </c>
      <c r="B12" s="14">
        <v>12</v>
      </c>
      <c r="C12" s="29">
        <v>167343</v>
      </c>
      <c r="D12" s="29">
        <v>169721</v>
      </c>
    </row>
    <row r="13" spans="1:4" x14ac:dyDescent="0.25">
      <c r="A13" s="13" t="s">
        <v>49</v>
      </c>
      <c r="B13" s="15"/>
      <c r="C13" s="29" t="s">
        <v>14</v>
      </c>
      <c r="D13" s="29" t="s">
        <v>14</v>
      </c>
    </row>
    <row r="14" spans="1:4" x14ac:dyDescent="0.25">
      <c r="A14" s="13" t="s">
        <v>50</v>
      </c>
      <c r="B14" s="14"/>
      <c r="C14" s="29">
        <v>1748000</v>
      </c>
      <c r="D14" s="29">
        <v>48000</v>
      </c>
    </row>
    <row r="15" spans="1:4" ht="15.75" thickBot="1" x14ac:dyDescent="0.3">
      <c r="A15" s="13" t="s">
        <v>51</v>
      </c>
      <c r="B15" s="14">
        <v>14</v>
      </c>
      <c r="C15" s="29">
        <v>2858428</v>
      </c>
      <c r="D15" s="29">
        <v>2580134</v>
      </c>
    </row>
    <row r="16" spans="1:4" ht="15.75" thickBot="1" x14ac:dyDescent="0.3">
      <c r="A16" s="16" t="s">
        <v>52</v>
      </c>
      <c r="B16" s="17"/>
      <c r="C16" s="30">
        <f>SUM(C9:C15)</f>
        <v>18186893</v>
      </c>
      <c r="D16" s="30">
        <f>SUM(D9:D15)</f>
        <v>16435718</v>
      </c>
    </row>
    <row r="17" spans="1:4" ht="15.75" thickBot="1" x14ac:dyDescent="0.3">
      <c r="A17" s="10" t="s">
        <v>53</v>
      </c>
      <c r="B17" s="18"/>
      <c r="C17" s="28"/>
      <c r="D17" s="28"/>
    </row>
    <row r="18" spans="1:4" x14ac:dyDescent="0.25">
      <c r="A18" s="13" t="s">
        <v>54</v>
      </c>
      <c r="B18" s="14">
        <v>7</v>
      </c>
      <c r="C18" s="29">
        <v>3281938</v>
      </c>
      <c r="D18" s="29">
        <v>3875376</v>
      </c>
    </row>
    <row r="19" spans="1:4" x14ac:dyDescent="0.25">
      <c r="A19" s="13" t="s">
        <v>55</v>
      </c>
      <c r="B19" s="14">
        <v>6</v>
      </c>
      <c r="C19" s="29">
        <v>28861592</v>
      </c>
      <c r="D19" s="29">
        <v>624788</v>
      </c>
    </row>
    <row r="20" spans="1:4" x14ac:dyDescent="0.25">
      <c r="A20" s="13" t="s">
        <v>56</v>
      </c>
      <c r="B20" s="15"/>
      <c r="C20" s="29">
        <v>978172</v>
      </c>
      <c r="D20" s="29">
        <v>429062</v>
      </c>
    </row>
    <row r="21" spans="1:4" x14ac:dyDescent="0.25">
      <c r="A21" s="13" t="s">
        <v>57</v>
      </c>
      <c r="B21" s="15"/>
      <c r="C21" s="29">
        <v>36615</v>
      </c>
      <c r="D21" s="29">
        <v>26894</v>
      </c>
    </row>
    <row r="22" spans="1:4" x14ac:dyDescent="0.25">
      <c r="A22" s="13" t="s">
        <v>58</v>
      </c>
      <c r="B22" s="15">
        <v>8</v>
      </c>
      <c r="C22" s="29">
        <v>4058084</v>
      </c>
      <c r="D22" s="29">
        <v>2411946</v>
      </c>
    </row>
    <row r="23" spans="1:4" ht="15.75" thickBot="1" x14ac:dyDescent="0.3">
      <c r="A23" s="13" t="s">
        <v>59</v>
      </c>
      <c r="B23" s="14">
        <v>5</v>
      </c>
      <c r="C23" s="29">
        <v>4378341</v>
      </c>
      <c r="D23" s="29">
        <v>2627037</v>
      </c>
    </row>
    <row r="24" spans="1:4" ht="15.75" thickBot="1" x14ac:dyDescent="0.3">
      <c r="A24" s="16"/>
      <c r="B24" s="17"/>
      <c r="C24" s="30">
        <f>SUM(C18:C23)</f>
        <v>41594742</v>
      </c>
      <c r="D24" s="30">
        <f>SUM(D18:D23)</f>
        <v>9995103</v>
      </c>
    </row>
    <row r="25" spans="1:4" ht="25.5" thickBot="1" x14ac:dyDescent="0.3">
      <c r="A25" s="13" t="s">
        <v>60</v>
      </c>
      <c r="B25" s="15"/>
      <c r="C25" s="29" t="s">
        <v>14</v>
      </c>
      <c r="D25" s="29"/>
    </row>
    <row r="26" spans="1:4" ht="15.75" thickBot="1" x14ac:dyDescent="0.3">
      <c r="A26" s="16" t="s">
        <v>61</v>
      </c>
      <c r="B26" s="17"/>
      <c r="C26" s="30">
        <f>C24</f>
        <v>41594742</v>
      </c>
      <c r="D26" s="30">
        <f>D24</f>
        <v>9995103</v>
      </c>
    </row>
    <row r="27" spans="1:4" ht="15.75" thickBot="1" x14ac:dyDescent="0.3">
      <c r="A27" s="10" t="s">
        <v>62</v>
      </c>
      <c r="B27" s="18"/>
      <c r="C27" s="31">
        <f>C16+C24</f>
        <v>59781635</v>
      </c>
      <c r="D27" s="31">
        <f>D16+D24</f>
        <v>26430821</v>
      </c>
    </row>
    <row r="28" spans="1:4" ht="15.75" thickBot="1" x14ac:dyDescent="0.3">
      <c r="A28" s="10" t="s">
        <v>63</v>
      </c>
      <c r="B28" s="18"/>
      <c r="C28" s="32"/>
      <c r="D28" s="32"/>
    </row>
    <row r="29" spans="1:4" ht="15.75" thickBot="1" x14ac:dyDescent="0.3">
      <c r="A29" s="10" t="s">
        <v>64</v>
      </c>
      <c r="B29" s="18"/>
      <c r="C29" s="32"/>
      <c r="D29" s="32"/>
    </row>
    <row r="30" spans="1:4" x14ac:dyDescent="0.25">
      <c r="A30" s="13" t="s">
        <v>65</v>
      </c>
      <c r="B30" s="14"/>
      <c r="C30" s="29">
        <v>9501015</v>
      </c>
      <c r="D30" s="29">
        <v>9501015</v>
      </c>
    </row>
    <row r="31" spans="1:4" ht="15.75" thickBot="1" x14ac:dyDescent="0.3">
      <c r="A31" s="13" t="s">
        <v>66</v>
      </c>
      <c r="B31" s="15"/>
      <c r="C31" s="29">
        <v>39186788</v>
      </c>
      <c r="D31" s="29">
        <v>-983258</v>
      </c>
    </row>
    <row r="32" spans="1:4" ht="15.75" thickBot="1" x14ac:dyDescent="0.3">
      <c r="A32" s="16" t="s">
        <v>67</v>
      </c>
      <c r="B32" s="17"/>
      <c r="C32" s="30">
        <f>SUM(C30:C31)</f>
        <v>48687803</v>
      </c>
      <c r="D32" s="30">
        <f>SUM(D30:D31)</f>
        <v>8517757</v>
      </c>
    </row>
    <row r="33" spans="1:4" ht="15.75" thickBot="1" x14ac:dyDescent="0.3">
      <c r="A33" s="10" t="s">
        <v>68</v>
      </c>
      <c r="B33" s="18"/>
      <c r="C33" s="33"/>
      <c r="D33" s="33"/>
    </row>
    <row r="34" spans="1:4" x14ac:dyDescent="0.25">
      <c r="A34" s="13" t="s">
        <v>69</v>
      </c>
      <c r="B34" s="14">
        <v>15</v>
      </c>
      <c r="C34" s="29"/>
      <c r="D34" s="29"/>
    </row>
    <row r="35" spans="1:4" x14ac:dyDescent="0.25">
      <c r="A35" s="13" t="s">
        <v>70</v>
      </c>
      <c r="B35" s="14">
        <v>16</v>
      </c>
      <c r="C35" s="29"/>
      <c r="D35" s="29"/>
    </row>
    <row r="36" spans="1:4" ht="15.75" thickBot="1" x14ac:dyDescent="0.3">
      <c r="A36" s="13" t="s">
        <v>71</v>
      </c>
      <c r="B36" s="14">
        <v>21</v>
      </c>
      <c r="C36" s="29">
        <v>1531635</v>
      </c>
      <c r="D36" s="29">
        <v>1531635</v>
      </c>
    </row>
    <row r="37" spans="1:4" ht="15.75" thickBot="1" x14ac:dyDescent="0.3">
      <c r="A37" s="16" t="s">
        <v>72</v>
      </c>
      <c r="B37" s="17"/>
      <c r="C37" s="30">
        <f>SUM(C34:C36)</f>
        <v>1531635</v>
      </c>
      <c r="D37" s="30">
        <f>SUM(D34:D36)</f>
        <v>1531635</v>
      </c>
    </row>
    <row r="38" spans="1:4" ht="15.75" thickBot="1" x14ac:dyDescent="0.3">
      <c r="A38" s="10" t="s">
        <v>73</v>
      </c>
      <c r="B38" s="18"/>
      <c r="C38" s="28"/>
      <c r="D38" s="28"/>
    </row>
    <row r="39" spans="1:4" x14ac:dyDescent="0.25">
      <c r="A39" s="13" t="s">
        <v>74</v>
      </c>
      <c r="B39" s="14">
        <v>15.2</v>
      </c>
      <c r="C39" s="29">
        <v>7128865</v>
      </c>
      <c r="D39" s="29">
        <v>9840344</v>
      </c>
    </row>
    <row r="40" spans="1:4" x14ac:dyDescent="0.25">
      <c r="A40" s="13" t="s">
        <v>108</v>
      </c>
      <c r="B40" s="14">
        <v>19</v>
      </c>
      <c r="C40" s="29">
        <v>171190</v>
      </c>
      <c r="D40" s="29">
        <v>157888</v>
      </c>
    </row>
    <row r="41" spans="1:4" x14ac:dyDescent="0.25">
      <c r="A41" s="13" t="s">
        <v>70</v>
      </c>
      <c r="B41" s="14">
        <v>16</v>
      </c>
      <c r="C41" s="29">
        <v>900000</v>
      </c>
      <c r="D41" s="29">
        <v>5391270</v>
      </c>
    </row>
    <row r="42" spans="1:4" x14ac:dyDescent="0.25">
      <c r="A42" s="13" t="s">
        <v>75</v>
      </c>
      <c r="B42" s="15"/>
      <c r="C42" s="29">
        <v>281217</v>
      </c>
      <c r="D42" s="29">
        <v>281217</v>
      </c>
    </row>
    <row r="43" spans="1:4" ht="15.75" thickBot="1" x14ac:dyDescent="0.3">
      <c r="A43" s="13" t="s">
        <v>76</v>
      </c>
      <c r="B43" s="14">
        <v>17.18</v>
      </c>
      <c r="C43" s="29">
        <v>1080925</v>
      </c>
      <c r="D43" s="29">
        <v>710710</v>
      </c>
    </row>
    <row r="44" spans="1:4" ht="15.75" thickBot="1" x14ac:dyDescent="0.3">
      <c r="A44" s="16" t="s">
        <v>77</v>
      </c>
      <c r="B44" s="19"/>
      <c r="C44" s="30">
        <f>SUM(C39:C43)</f>
        <v>9562197</v>
      </c>
      <c r="D44" s="30">
        <f>SUM(D39:D43)</f>
        <v>16381429</v>
      </c>
    </row>
    <row r="45" spans="1:4" ht="24.75" x14ac:dyDescent="0.25">
      <c r="A45" s="35" t="s">
        <v>78</v>
      </c>
      <c r="B45" s="36"/>
      <c r="C45" s="37">
        <f>C32+C37+C44</f>
        <v>59781635</v>
      </c>
      <c r="D45" s="37">
        <f>D32+D37+D44</f>
        <v>26430821</v>
      </c>
    </row>
    <row r="46" spans="1:4" ht="15.75" thickBot="1" x14ac:dyDescent="0.3">
      <c r="A46" s="38" t="s">
        <v>106</v>
      </c>
      <c r="B46" s="39"/>
      <c r="C46" s="40">
        <f>(C27-C12-C37-C44)/4276</f>
        <v>11347.160898035547</v>
      </c>
      <c r="D46" s="40">
        <f>(D27-D12-D37-D44)/4276</f>
        <v>1952.3002806361085</v>
      </c>
    </row>
    <row r="48" spans="1:4" x14ac:dyDescent="0.25">
      <c r="A48" s="3" t="s">
        <v>101</v>
      </c>
      <c r="B48" s="3" t="s">
        <v>102</v>
      </c>
      <c r="C48"/>
      <c r="D48"/>
    </row>
    <row r="49" spans="1:4" x14ac:dyDescent="0.25">
      <c r="A49" s="3"/>
      <c r="C49"/>
      <c r="D49"/>
    </row>
    <row r="50" spans="1:4" x14ac:dyDescent="0.25">
      <c r="A50" s="3" t="s">
        <v>115</v>
      </c>
      <c r="B50" s="3" t="s">
        <v>110</v>
      </c>
      <c r="C50"/>
      <c r="D50"/>
    </row>
    <row r="51" spans="1:4" x14ac:dyDescent="0.25">
      <c r="A51" s="34"/>
      <c r="C51"/>
      <c r="D51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A23" sqref="A23"/>
    </sheetView>
  </sheetViews>
  <sheetFormatPr defaultRowHeight="15" x14ac:dyDescent="0.25"/>
  <cols>
    <col min="1" max="1" width="59.42578125" customWidth="1"/>
    <col min="2" max="2" width="8.7109375" customWidth="1"/>
    <col min="3" max="4" width="11.28515625" customWidth="1"/>
  </cols>
  <sheetData>
    <row r="1" spans="1:4" x14ac:dyDescent="0.25">
      <c r="A1" s="51" t="s">
        <v>99</v>
      </c>
    </row>
    <row r="2" spans="1:4" x14ac:dyDescent="0.25">
      <c r="A2" t="s">
        <v>105</v>
      </c>
    </row>
    <row r="3" spans="1:4" x14ac:dyDescent="0.25">
      <c r="A3" t="s">
        <v>117</v>
      </c>
    </row>
    <row r="4" spans="1:4" ht="15.75" thickBot="1" x14ac:dyDescent="0.3"/>
    <row r="5" spans="1:4" ht="24.75" thickBot="1" x14ac:dyDescent="0.3">
      <c r="A5" s="8" t="s">
        <v>0</v>
      </c>
      <c r="B5" s="9" t="s">
        <v>42</v>
      </c>
      <c r="C5" s="9" t="s">
        <v>113</v>
      </c>
      <c r="D5" s="9" t="s">
        <v>114</v>
      </c>
    </row>
    <row r="6" spans="1:4" x14ac:dyDescent="0.25">
      <c r="A6" s="5" t="s">
        <v>79</v>
      </c>
      <c r="B6" s="20">
        <v>23</v>
      </c>
      <c r="C6" s="41">
        <v>59993725</v>
      </c>
      <c r="D6" s="41">
        <v>5742742</v>
      </c>
    </row>
    <row r="7" spans="1:4" ht="15.75" thickBot="1" x14ac:dyDescent="0.3">
      <c r="A7" s="5" t="s">
        <v>80</v>
      </c>
      <c r="B7" s="20">
        <v>24</v>
      </c>
      <c r="C7" s="41">
        <v>-7283795</v>
      </c>
      <c r="D7" s="41">
        <v>-4128603</v>
      </c>
    </row>
    <row r="8" spans="1:4" ht="15.75" thickBot="1" x14ac:dyDescent="0.3">
      <c r="A8" s="6" t="s">
        <v>81</v>
      </c>
      <c r="B8" s="9"/>
      <c r="C8" s="27">
        <f>SUM(C6:C7)</f>
        <v>52709930</v>
      </c>
      <c r="D8" s="27">
        <f>SUM(D6:D7)</f>
        <v>1614139</v>
      </c>
    </row>
    <row r="9" spans="1:4" x14ac:dyDescent="0.25">
      <c r="A9" s="5" t="s">
        <v>82</v>
      </c>
      <c r="B9" s="20">
        <v>27</v>
      </c>
      <c r="C9" s="41">
        <v>112360</v>
      </c>
      <c r="D9" s="41">
        <v>67682</v>
      </c>
    </row>
    <row r="10" spans="1:4" x14ac:dyDescent="0.25">
      <c r="A10" s="5" t="s">
        <v>83</v>
      </c>
      <c r="B10" s="20">
        <v>25</v>
      </c>
      <c r="C10" s="41">
        <v>-423432</v>
      </c>
      <c r="D10" s="41">
        <v>-115956</v>
      </c>
    </row>
    <row r="11" spans="1:4" x14ac:dyDescent="0.25">
      <c r="A11" s="5" t="s">
        <v>84</v>
      </c>
      <c r="B11" s="20">
        <v>26</v>
      </c>
      <c r="C11" s="41">
        <v>-10755635</v>
      </c>
      <c r="D11" s="41">
        <v>-636886</v>
      </c>
    </row>
    <row r="12" spans="1:4" ht="15.75" thickBot="1" x14ac:dyDescent="0.3">
      <c r="A12" s="5" t="s">
        <v>85</v>
      </c>
      <c r="B12" s="20">
        <v>27</v>
      </c>
      <c r="C12" s="41">
        <v>-1416669</v>
      </c>
      <c r="D12" s="41">
        <v>-136843</v>
      </c>
    </row>
    <row r="13" spans="1:4" ht="15.75" thickBot="1" x14ac:dyDescent="0.3">
      <c r="A13" s="6" t="s">
        <v>86</v>
      </c>
      <c r="B13" s="9"/>
      <c r="C13" s="27">
        <f>SUM(C8:C12)</f>
        <v>40226554</v>
      </c>
      <c r="D13" s="27">
        <f>SUM(D8:D12)</f>
        <v>792136</v>
      </c>
    </row>
    <row r="14" spans="1:4" x14ac:dyDescent="0.25">
      <c r="A14" s="21" t="s">
        <v>87</v>
      </c>
      <c r="B14" s="22">
        <v>28</v>
      </c>
      <c r="C14" s="41">
        <v>9926</v>
      </c>
      <c r="D14" s="41">
        <v>5255</v>
      </c>
    </row>
    <row r="15" spans="1:4" ht="15.75" thickBot="1" x14ac:dyDescent="0.3">
      <c r="A15" s="5" t="s">
        <v>88</v>
      </c>
      <c r="B15" s="20">
        <v>29</v>
      </c>
      <c r="C15" s="41">
        <v>-66434</v>
      </c>
      <c r="D15" s="41">
        <v>-309232</v>
      </c>
    </row>
    <row r="16" spans="1:4" ht="15.75" thickBot="1" x14ac:dyDescent="0.3">
      <c r="A16" s="6" t="s">
        <v>89</v>
      </c>
      <c r="B16" s="9"/>
      <c r="C16" s="27">
        <f>SUM(C13:C15)</f>
        <v>40170046</v>
      </c>
      <c r="D16" s="27">
        <f>SUM(D13:D15)</f>
        <v>488159</v>
      </c>
    </row>
    <row r="17" spans="1:4" ht="15.75" thickBot="1" x14ac:dyDescent="0.3">
      <c r="A17" s="5" t="s">
        <v>90</v>
      </c>
      <c r="B17" s="20"/>
      <c r="C17" s="41"/>
      <c r="D17" s="41"/>
    </row>
    <row r="18" spans="1:4" ht="15.75" thickBot="1" x14ac:dyDescent="0.3">
      <c r="A18" s="6" t="s">
        <v>91</v>
      </c>
      <c r="B18" s="23"/>
      <c r="C18" s="27">
        <f>C16</f>
        <v>40170046</v>
      </c>
      <c r="D18" s="27">
        <f>D16</f>
        <v>488159</v>
      </c>
    </row>
    <row r="19" spans="1:4" ht="15.75" thickBot="1" x14ac:dyDescent="0.3">
      <c r="A19" s="2" t="s">
        <v>92</v>
      </c>
      <c r="B19" s="24"/>
      <c r="C19" s="42">
        <f>C18</f>
        <v>40170046</v>
      </c>
      <c r="D19" s="42">
        <f>D18</f>
        <v>488159</v>
      </c>
    </row>
    <row r="21" spans="1:4" x14ac:dyDescent="0.25">
      <c r="A21" s="3" t="s">
        <v>101</v>
      </c>
      <c r="B21" s="3" t="s">
        <v>102</v>
      </c>
    </row>
    <row r="22" spans="1:4" x14ac:dyDescent="0.25">
      <c r="A22" s="3"/>
    </row>
    <row r="23" spans="1:4" x14ac:dyDescent="0.25">
      <c r="A23" s="3" t="s">
        <v>115</v>
      </c>
      <c r="B23" s="3" t="s">
        <v>109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52"/>
  <sheetViews>
    <sheetView tabSelected="1" topLeftCell="A19" workbookViewId="0">
      <selection activeCell="F27" sqref="F27"/>
    </sheetView>
  </sheetViews>
  <sheetFormatPr defaultRowHeight="15" x14ac:dyDescent="0.25"/>
  <cols>
    <col min="1" max="1" width="61.42578125" customWidth="1"/>
    <col min="2" max="3" width="14.28515625" customWidth="1"/>
  </cols>
  <sheetData>
    <row r="2" spans="1:3" x14ac:dyDescent="0.25">
      <c r="A2" s="51" t="s">
        <v>99</v>
      </c>
    </row>
    <row r="3" spans="1:3" x14ac:dyDescent="0.25">
      <c r="A3" t="s">
        <v>103</v>
      </c>
    </row>
    <row r="4" spans="1:3" x14ac:dyDescent="0.25">
      <c r="A4" t="s">
        <v>117</v>
      </c>
    </row>
    <row r="5" spans="1:3" ht="15.75" thickBot="1" x14ac:dyDescent="0.3"/>
    <row r="6" spans="1:3" ht="15.75" thickBot="1" x14ac:dyDescent="0.3">
      <c r="A6" s="1" t="s">
        <v>0</v>
      </c>
      <c r="B6" s="9" t="s">
        <v>113</v>
      </c>
      <c r="C6" s="9" t="s">
        <v>114</v>
      </c>
    </row>
    <row r="7" spans="1:3" ht="15.75" thickBot="1" x14ac:dyDescent="0.3">
      <c r="A7" s="2" t="s">
        <v>1</v>
      </c>
      <c r="B7" s="4"/>
      <c r="C7" s="4"/>
    </row>
    <row r="8" spans="1:3" ht="15.75" thickBot="1" x14ac:dyDescent="0.3">
      <c r="A8" s="5" t="s">
        <v>2</v>
      </c>
      <c r="B8" s="43">
        <f>ОПИУ!C19</f>
        <v>40170046</v>
      </c>
      <c r="C8" s="43">
        <f>ОПИУ!D19</f>
        <v>488159</v>
      </c>
    </row>
    <row r="9" spans="1:3" ht="15.75" thickBot="1" x14ac:dyDescent="0.3">
      <c r="A9" s="6" t="s">
        <v>3</v>
      </c>
      <c r="B9" s="45"/>
      <c r="C9" s="45"/>
    </row>
    <row r="10" spans="1:3" x14ac:dyDescent="0.25">
      <c r="A10" s="7" t="s">
        <v>4</v>
      </c>
      <c r="B10" s="43">
        <v>4426294</v>
      </c>
      <c r="C10" s="43">
        <v>83410</v>
      </c>
    </row>
    <row r="11" spans="1:3" x14ac:dyDescent="0.25">
      <c r="A11" s="7" t="s">
        <v>5</v>
      </c>
      <c r="B11" s="43"/>
      <c r="C11" s="43"/>
    </row>
    <row r="12" spans="1:3" x14ac:dyDescent="0.25">
      <c r="A12" s="7" t="s">
        <v>6</v>
      </c>
      <c r="B12" s="43">
        <v>66434</v>
      </c>
      <c r="C12" s="43"/>
    </row>
    <row r="13" spans="1:3" x14ac:dyDescent="0.25">
      <c r="A13" s="7" t="s">
        <v>7</v>
      </c>
      <c r="B13" s="43">
        <v>-9926</v>
      </c>
      <c r="C13" s="43"/>
    </row>
    <row r="14" spans="1:3" x14ac:dyDescent="0.25">
      <c r="A14" s="7" t="s">
        <v>8</v>
      </c>
      <c r="B14" s="43">
        <v>13302</v>
      </c>
      <c r="C14" s="43">
        <v>-10325</v>
      </c>
    </row>
    <row r="15" spans="1:3" x14ac:dyDescent="0.25">
      <c r="A15" s="7" t="s">
        <v>9</v>
      </c>
      <c r="B15" s="43"/>
      <c r="C15" s="43"/>
    </row>
    <row r="16" spans="1:3" x14ac:dyDescent="0.25">
      <c r="A16" s="7" t="s">
        <v>10</v>
      </c>
      <c r="B16" s="43"/>
      <c r="C16" s="43"/>
    </row>
    <row r="17" spans="1:3" x14ac:dyDescent="0.25">
      <c r="A17" s="7" t="s">
        <v>11</v>
      </c>
      <c r="B17" s="43"/>
      <c r="C17" s="43"/>
    </row>
    <row r="18" spans="1:3" x14ac:dyDescent="0.25">
      <c r="A18" s="7" t="s">
        <v>12</v>
      </c>
      <c r="B18" s="43">
        <v>-1288273</v>
      </c>
      <c r="C18" s="43">
        <v>340219</v>
      </c>
    </row>
    <row r="19" spans="1:3" x14ac:dyDescent="0.25">
      <c r="A19" s="7" t="s">
        <v>13</v>
      </c>
      <c r="B19" s="43"/>
      <c r="C19" s="43"/>
    </row>
    <row r="20" spans="1:3" ht="15.75" thickBot="1" x14ac:dyDescent="0.3">
      <c r="A20" s="7" t="s">
        <v>15</v>
      </c>
      <c r="B20" s="43">
        <v>-291201</v>
      </c>
      <c r="C20" s="43"/>
    </row>
    <row r="21" spans="1:3" ht="24.75" thickBot="1" x14ac:dyDescent="0.3">
      <c r="A21" s="6" t="s">
        <v>16</v>
      </c>
      <c r="B21" s="44">
        <f>SUM(B8:B20)</f>
        <v>43086676</v>
      </c>
      <c r="C21" s="44">
        <f>SUM(C8:C20)</f>
        <v>901463</v>
      </c>
    </row>
    <row r="22" spans="1:3" x14ac:dyDescent="0.25">
      <c r="A22" s="5" t="s">
        <v>17</v>
      </c>
      <c r="B22" s="43">
        <v>-30237245</v>
      </c>
      <c r="C22" s="43">
        <v>20714</v>
      </c>
    </row>
    <row r="23" spans="1:3" x14ac:dyDescent="0.25">
      <c r="A23" s="5" t="s">
        <v>18</v>
      </c>
      <c r="B23" s="43">
        <v>493438</v>
      </c>
      <c r="C23" s="43">
        <v>1572328</v>
      </c>
    </row>
    <row r="24" spans="1:3" x14ac:dyDescent="0.25">
      <c r="A24" s="5" t="s">
        <v>19</v>
      </c>
      <c r="B24" s="43">
        <v>-1917203</v>
      </c>
      <c r="C24" s="43">
        <v>-435842</v>
      </c>
    </row>
    <row r="25" spans="1:3" x14ac:dyDescent="0.25">
      <c r="A25" s="5" t="s">
        <v>20</v>
      </c>
      <c r="B25" s="43">
        <v>1083613</v>
      </c>
      <c r="C25" s="43">
        <v>-373189</v>
      </c>
    </row>
    <row r="26" spans="1:3" x14ac:dyDescent="0.25">
      <c r="A26" s="5" t="s">
        <v>112</v>
      </c>
      <c r="B26" s="43">
        <v>-41705</v>
      </c>
      <c r="C26" s="43">
        <v>11766</v>
      </c>
    </row>
    <row r="27" spans="1:3" x14ac:dyDescent="0.25">
      <c r="A27" s="5" t="s">
        <v>21</v>
      </c>
      <c r="B27" s="43">
        <v>-2711479</v>
      </c>
      <c r="C27" s="43">
        <v>1784</v>
      </c>
    </row>
    <row r="28" spans="1:3" ht="15.75" thickBot="1" x14ac:dyDescent="0.3">
      <c r="A28" s="5" t="s">
        <v>22</v>
      </c>
      <c r="B28" s="43">
        <v>-1348476</v>
      </c>
      <c r="C28" s="43">
        <v>51663</v>
      </c>
    </row>
    <row r="29" spans="1:3" ht="24.75" thickBot="1" x14ac:dyDescent="0.3">
      <c r="A29" s="6" t="s">
        <v>23</v>
      </c>
      <c r="B29" s="44">
        <f>SUM(B21:B28)</f>
        <v>8407619</v>
      </c>
      <c r="C29" s="44">
        <f>SUM(C21:C28)</f>
        <v>1750687</v>
      </c>
    </row>
    <row r="30" spans="1:3" x14ac:dyDescent="0.25">
      <c r="A30" s="5" t="s">
        <v>24</v>
      </c>
      <c r="B30" s="43">
        <v>9926</v>
      </c>
      <c r="C30" s="43">
        <v>14519</v>
      </c>
    </row>
    <row r="31" spans="1:3" x14ac:dyDescent="0.25">
      <c r="A31" s="5" t="s">
        <v>25</v>
      </c>
      <c r="B31" s="43"/>
      <c r="C31" s="43"/>
    </row>
    <row r="32" spans="1:3" ht="15.75" thickBot="1" x14ac:dyDescent="0.3">
      <c r="A32" s="5" t="s">
        <v>26</v>
      </c>
      <c r="B32" s="43" t="s">
        <v>14</v>
      </c>
      <c r="C32" s="43" t="s">
        <v>14</v>
      </c>
    </row>
    <row r="33" spans="1:3" ht="15.75" thickBot="1" x14ac:dyDescent="0.3">
      <c r="A33" s="6" t="s">
        <v>27</v>
      </c>
      <c r="B33" s="44">
        <f>SUM(B29:B32)</f>
        <v>8417545</v>
      </c>
      <c r="C33" s="44">
        <f>SUM(C29:C32)</f>
        <v>1765206</v>
      </c>
    </row>
    <row r="34" spans="1:3" ht="15.75" thickBot="1" x14ac:dyDescent="0.3">
      <c r="A34" s="2" t="s">
        <v>28</v>
      </c>
      <c r="B34" s="46"/>
      <c r="C34" s="46"/>
    </row>
    <row r="35" spans="1:3" x14ac:dyDescent="0.25">
      <c r="A35" s="5" t="s">
        <v>29</v>
      </c>
      <c r="B35" s="43"/>
      <c r="C35" s="43"/>
    </row>
    <row r="36" spans="1:3" x14ac:dyDescent="0.25">
      <c r="A36" s="5" t="s">
        <v>30</v>
      </c>
      <c r="B36" s="43"/>
      <c r="C36" s="43"/>
    </row>
    <row r="37" spans="1:3" ht="24" x14ac:dyDescent="0.25">
      <c r="A37" s="5" t="s">
        <v>31</v>
      </c>
      <c r="B37" s="43">
        <v>-2178321</v>
      </c>
      <c r="C37" s="43">
        <v>-245178</v>
      </c>
    </row>
    <row r="38" spans="1:3" ht="15.75" thickBot="1" x14ac:dyDescent="0.3">
      <c r="A38" s="5" t="s">
        <v>32</v>
      </c>
      <c r="B38" s="43" t="s">
        <v>14</v>
      </c>
      <c r="C38" s="43" t="s">
        <v>14</v>
      </c>
    </row>
    <row r="39" spans="1:3" ht="15.75" thickBot="1" x14ac:dyDescent="0.3">
      <c r="A39" s="6" t="s">
        <v>33</v>
      </c>
      <c r="B39" s="44">
        <f>SUM(B35:B38)</f>
        <v>-2178321</v>
      </c>
      <c r="C39" s="44">
        <f>SUM(C35:C38)</f>
        <v>-245178</v>
      </c>
    </row>
    <row r="40" spans="1:3" ht="15.75" thickBot="1" x14ac:dyDescent="0.3">
      <c r="A40" s="2" t="s">
        <v>34</v>
      </c>
      <c r="B40" s="47"/>
      <c r="C40" s="47"/>
    </row>
    <row r="41" spans="1:3" x14ac:dyDescent="0.25">
      <c r="A41" s="5" t="s">
        <v>35</v>
      </c>
      <c r="B41" s="43"/>
      <c r="C41" s="43">
        <v>11652</v>
      </c>
    </row>
    <row r="42" spans="1:3" x14ac:dyDescent="0.25">
      <c r="A42" s="5" t="s">
        <v>36</v>
      </c>
      <c r="B42" s="43">
        <v>-4487920</v>
      </c>
      <c r="C42" s="43">
        <v>-992259</v>
      </c>
    </row>
    <row r="43" spans="1:3" ht="15.75" thickBot="1" x14ac:dyDescent="0.3">
      <c r="A43" s="5" t="s">
        <v>107</v>
      </c>
      <c r="B43" s="43"/>
      <c r="C43" s="43"/>
    </row>
    <row r="44" spans="1:3" ht="15.75" thickBot="1" x14ac:dyDescent="0.3">
      <c r="A44" s="6" t="s">
        <v>37</v>
      </c>
      <c r="B44" s="44">
        <f>SUM(B41:B43)</f>
        <v>-4487920</v>
      </c>
      <c r="C44" s="44">
        <f>SUM(C41:C43)</f>
        <v>-980607</v>
      </c>
    </row>
    <row r="45" spans="1:3" ht="24.75" thickBot="1" x14ac:dyDescent="0.3">
      <c r="A45" s="2" t="s">
        <v>38</v>
      </c>
      <c r="B45" s="48">
        <f>B33+B39+B44+B46</f>
        <v>1751304</v>
      </c>
      <c r="C45" s="48">
        <f>C33+C39+C44+C46</f>
        <v>543362</v>
      </c>
    </row>
    <row r="46" spans="1:3" ht="24.75" thickBot="1" x14ac:dyDescent="0.3">
      <c r="A46" s="5" t="s">
        <v>39</v>
      </c>
      <c r="B46" s="43"/>
      <c r="C46" s="43">
        <v>3941</v>
      </c>
    </row>
    <row r="47" spans="1:3" ht="15.75" thickBot="1" x14ac:dyDescent="0.3">
      <c r="A47" s="6" t="s">
        <v>40</v>
      </c>
      <c r="B47" s="44">
        <v>2627037</v>
      </c>
      <c r="C47" s="44">
        <v>1204147</v>
      </c>
    </row>
    <row r="48" spans="1:3" ht="15.75" thickBot="1" x14ac:dyDescent="0.3">
      <c r="A48" s="2" t="s">
        <v>41</v>
      </c>
      <c r="B48" s="48">
        <f>B47+B45</f>
        <v>4378341</v>
      </c>
      <c r="C48" s="48">
        <f>C47+C45</f>
        <v>1747509</v>
      </c>
    </row>
    <row r="50" spans="1:2" x14ac:dyDescent="0.25">
      <c r="A50" s="3" t="s">
        <v>101</v>
      </c>
      <c r="B50" s="3" t="s">
        <v>102</v>
      </c>
    </row>
    <row r="51" spans="1:2" x14ac:dyDescent="0.25">
      <c r="A51" s="3"/>
    </row>
    <row r="52" spans="1:2" x14ac:dyDescent="0.25">
      <c r="A52" s="3" t="s">
        <v>122</v>
      </c>
      <c r="B52" s="3" t="s">
        <v>111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7"/>
  <sheetViews>
    <sheetView workbookViewId="0">
      <selection activeCell="A17" sqref="A17"/>
    </sheetView>
  </sheetViews>
  <sheetFormatPr defaultRowHeight="15" x14ac:dyDescent="0.25"/>
  <cols>
    <col min="1" max="1" width="31.85546875" customWidth="1"/>
    <col min="2" max="2" width="13" customWidth="1"/>
    <col min="3" max="5" width="14.140625" customWidth="1"/>
  </cols>
  <sheetData>
    <row r="2" spans="1:5" x14ac:dyDescent="0.25">
      <c r="A2" s="51" t="s">
        <v>99</v>
      </c>
    </row>
    <row r="3" spans="1:5" x14ac:dyDescent="0.25">
      <c r="A3" t="s">
        <v>104</v>
      </c>
    </row>
    <row r="4" spans="1:5" x14ac:dyDescent="0.25">
      <c r="A4" t="s">
        <v>117</v>
      </c>
    </row>
    <row r="5" spans="1:5" ht="15.75" thickBot="1" x14ac:dyDescent="0.3"/>
    <row r="6" spans="1:5" ht="24.75" thickBot="1" x14ac:dyDescent="0.3">
      <c r="A6" s="8" t="s">
        <v>0</v>
      </c>
      <c r="B6" s="9" t="s">
        <v>93</v>
      </c>
      <c r="C6" s="9" t="s">
        <v>94</v>
      </c>
      <c r="D6" s="9" t="s">
        <v>66</v>
      </c>
      <c r="E6" s="9" t="s">
        <v>95</v>
      </c>
    </row>
    <row r="7" spans="1:5" ht="15.75" thickBot="1" x14ac:dyDescent="0.3">
      <c r="A7" s="2" t="s">
        <v>118</v>
      </c>
      <c r="B7" s="42">
        <v>9501015</v>
      </c>
      <c r="C7" s="42"/>
      <c r="D7" s="42">
        <v>-10740465</v>
      </c>
      <c r="E7" s="42">
        <f>SUM(B7:D7)</f>
        <v>-1239450</v>
      </c>
    </row>
    <row r="8" spans="1:5" x14ac:dyDescent="0.25">
      <c r="A8" s="5" t="s">
        <v>96</v>
      </c>
      <c r="B8" s="41" t="s">
        <v>14</v>
      </c>
      <c r="C8" s="41" t="s">
        <v>14</v>
      </c>
      <c r="D8" s="41">
        <v>488159</v>
      </c>
      <c r="E8" s="41">
        <f>SUM(B8:D8)</f>
        <v>488159</v>
      </c>
    </row>
    <row r="9" spans="1:5" ht="15.75" thickBot="1" x14ac:dyDescent="0.3">
      <c r="A9" s="5" t="s">
        <v>97</v>
      </c>
      <c r="B9" s="41"/>
      <c r="C9" s="41" t="s">
        <v>14</v>
      </c>
      <c r="D9" s="41" t="s">
        <v>14</v>
      </c>
      <c r="E9" s="41">
        <f>SUM(B9:D9)</f>
        <v>0</v>
      </c>
    </row>
    <row r="10" spans="1:5" ht="15.75" thickBot="1" x14ac:dyDescent="0.3">
      <c r="A10" s="6" t="s">
        <v>119</v>
      </c>
      <c r="B10" s="27">
        <f>B7+SUM(B8:B9)</f>
        <v>9501015</v>
      </c>
      <c r="C10" s="27">
        <f t="shared" ref="C10:E10" si="0">C7+SUM(C8:C9)</f>
        <v>0</v>
      </c>
      <c r="D10" s="27">
        <f t="shared" si="0"/>
        <v>-10252306</v>
      </c>
      <c r="E10" s="27">
        <f t="shared" si="0"/>
        <v>-751291</v>
      </c>
    </row>
    <row r="11" spans="1:5" x14ac:dyDescent="0.25">
      <c r="A11" s="49" t="s">
        <v>121</v>
      </c>
      <c r="B11" s="50">
        <v>9501015</v>
      </c>
      <c r="C11" s="50"/>
      <c r="D11" s="50">
        <v>-983258</v>
      </c>
      <c r="E11" s="50">
        <f>SUM(B11:D11)</f>
        <v>8517757</v>
      </c>
    </row>
    <row r="12" spans="1:5" ht="15.75" thickBot="1" x14ac:dyDescent="0.3">
      <c r="A12" s="5" t="s">
        <v>98</v>
      </c>
      <c r="B12" s="41" t="s">
        <v>14</v>
      </c>
      <c r="C12" s="41" t="s">
        <v>14</v>
      </c>
      <c r="D12" s="41">
        <f>ОПИУ!C19</f>
        <v>40170046</v>
      </c>
      <c r="E12" s="41">
        <f>SUM(B12:D12)</f>
        <v>40170046</v>
      </c>
    </row>
    <row r="13" spans="1:5" ht="15.75" thickBot="1" x14ac:dyDescent="0.3">
      <c r="A13" s="6" t="s">
        <v>120</v>
      </c>
      <c r="B13" s="27">
        <f>SUM(B11:B12)</f>
        <v>9501015</v>
      </c>
      <c r="C13" s="27">
        <f t="shared" ref="C13:E13" si="1">SUM(C11:C12)</f>
        <v>0</v>
      </c>
      <c r="D13" s="27">
        <f t="shared" si="1"/>
        <v>39186788</v>
      </c>
      <c r="E13" s="27">
        <f t="shared" si="1"/>
        <v>48687803</v>
      </c>
    </row>
    <row r="15" spans="1:5" x14ac:dyDescent="0.25">
      <c r="A15" s="3" t="s">
        <v>101</v>
      </c>
      <c r="B15" s="3" t="s">
        <v>102</v>
      </c>
    </row>
    <row r="16" spans="1:5" x14ac:dyDescent="0.25">
      <c r="A16" s="3"/>
    </row>
    <row r="17" spans="1:2" x14ac:dyDescent="0.25">
      <c r="A17" s="3" t="s">
        <v>115</v>
      </c>
      <c r="B17" s="3" t="s">
        <v>111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2021-11-03T10:03:18Z</cp:lastPrinted>
  <dcterms:created xsi:type="dcterms:W3CDTF">2021-08-24T06:27:18Z</dcterms:created>
  <dcterms:modified xsi:type="dcterms:W3CDTF">2022-06-01T11:31:54Z</dcterms:modified>
</cp:coreProperties>
</file>