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21\1 квартал\"/>
    </mc:Choice>
  </mc:AlternateContent>
  <bookViews>
    <workbookView xWindow="-15" yWindow="-15" windowWidth="16980" windowHeight="8115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Ф1!$A$1:$D$81</definedName>
    <definedName name="_xlnm.Print_Area" localSheetId="1">Ф2!$A$1:$F$49</definedName>
    <definedName name="_xlnm.Print_Area" localSheetId="2">Ф3!$A$1:$C$73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62913"/>
</workbook>
</file>

<file path=xl/calcChain.xml><?xml version="1.0" encoding="utf-8"?>
<calcChain xmlns="http://schemas.openxmlformats.org/spreadsheetml/2006/main">
  <c r="B13" i="3" l="1"/>
  <c r="E21" i="2" l="1"/>
  <c r="D67" i="1"/>
  <c r="C59" i="1"/>
  <c r="C21" i="3" l="1"/>
  <c r="C19" i="3"/>
  <c r="C12" i="3"/>
  <c r="B21" i="3" l="1"/>
  <c r="B19" i="3"/>
  <c r="B12" i="3"/>
  <c r="F14" i="2" l="1"/>
  <c r="F19" i="2" s="1"/>
  <c r="D56" i="1" l="1"/>
  <c r="D42" i="1"/>
  <c r="D44" i="1" s="1"/>
  <c r="D33" i="1"/>
  <c r="D29" i="1"/>
  <c r="D18" i="1"/>
  <c r="D31" i="1" l="1"/>
  <c r="I51" i="4"/>
  <c r="K51" i="4" s="1"/>
  <c r="A9" i="4"/>
  <c r="C61" i="3" l="1"/>
  <c r="C49" i="3"/>
  <c r="F29" i="2"/>
  <c r="D69" i="1" l="1"/>
  <c r="D71" i="1" l="1"/>
  <c r="H40" i="4"/>
  <c r="H19" i="4"/>
  <c r="F31" i="2" l="1"/>
  <c r="F35" i="2" l="1"/>
  <c r="F54" i="2"/>
  <c r="B61" i="3"/>
  <c r="I41" i="4" l="1"/>
  <c r="K41" i="4" s="1"/>
  <c r="I42" i="4"/>
  <c r="K42" i="4" s="1"/>
  <c r="I43" i="4"/>
  <c r="I44" i="4"/>
  <c r="I45" i="4"/>
  <c r="K45" i="4" s="1"/>
  <c r="I46" i="4"/>
  <c r="I47" i="4"/>
  <c r="I48" i="4"/>
  <c r="K48" i="4" s="1"/>
  <c r="I49" i="4"/>
  <c r="K49" i="4" s="1"/>
  <c r="I50" i="4"/>
  <c r="C18" i="1"/>
  <c r="C29" i="1"/>
  <c r="C33" i="1"/>
  <c r="C56" i="1"/>
  <c r="C69" i="1"/>
  <c r="A1" i="2"/>
  <c r="E14" i="2"/>
  <c r="E19" i="2" s="1"/>
  <c r="E29" i="2" s="1"/>
  <c r="A44" i="2"/>
  <c r="A68" i="3" s="1"/>
  <c r="A58" i="4" s="1"/>
  <c r="F44" i="2"/>
  <c r="C68" i="3" s="1"/>
  <c r="I58" i="4" s="1"/>
  <c r="A1" i="3"/>
  <c r="A4" i="3"/>
  <c r="A5" i="3"/>
  <c r="B7" i="3"/>
  <c r="C7" i="3"/>
  <c r="B49" i="3"/>
  <c r="C71" i="3"/>
  <c r="A1" i="4"/>
  <c r="A4" i="4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K43" i="4"/>
  <c r="K44" i="4"/>
  <c r="K46" i="4"/>
  <c r="K47" i="4"/>
  <c r="A52" i="4"/>
  <c r="I53" i="4"/>
  <c r="K53" i="4" s="1"/>
  <c r="B54" i="4"/>
  <c r="B55" i="4" s="1"/>
  <c r="D54" i="4"/>
  <c r="D55" i="4" s="1"/>
  <c r="E54" i="4"/>
  <c r="F54" i="4"/>
  <c r="G54" i="4"/>
  <c r="J54" i="4"/>
  <c r="J55" i="4" s="1"/>
  <c r="C55" i="4"/>
  <c r="F9" i="4" l="1"/>
  <c r="F31" i="4" s="1"/>
  <c r="G9" i="4"/>
  <c r="G31" i="4" s="1"/>
  <c r="E9" i="4"/>
  <c r="E31" i="4" s="1"/>
  <c r="C38" i="1" s="1"/>
  <c r="B75" i="3"/>
  <c r="K50" i="4"/>
  <c r="C9" i="3"/>
  <c r="C22" i="3" s="1"/>
  <c r="C35" i="3" s="1"/>
  <c r="C38" i="3" s="1"/>
  <c r="C62" i="3" s="1"/>
  <c r="C65" i="3" s="1"/>
  <c r="B9" i="3"/>
  <c r="B22" i="3" s="1"/>
  <c r="B35" i="3" s="1"/>
  <c r="E31" i="2"/>
  <c r="C31" i="1"/>
  <c r="G55" i="4" l="1"/>
  <c r="F55" i="4"/>
  <c r="E55" i="4"/>
  <c r="E35" i="2"/>
  <c r="H29" i="4" s="1"/>
  <c r="E50" i="2" s="1"/>
  <c r="E54" i="2"/>
  <c r="B38" i="3"/>
  <c r="D82" i="1"/>
  <c r="I52" i="4"/>
  <c r="B62" i="3" l="1"/>
  <c r="B65" i="3" s="1"/>
  <c r="B76" i="3" s="1"/>
  <c r="K52" i="4"/>
  <c r="I29" i="4"/>
  <c r="K29" i="4" l="1"/>
  <c r="I32" i="4"/>
  <c r="K32" i="4" s="1"/>
  <c r="K54" i="4" s="1"/>
  <c r="H54" i="4"/>
  <c r="H9" i="4" l="1"/>
  <c r="I54" i="4"/>
  <c r="H31" i="4" l="1"/>
  <c r="C41" i="1" s="1"/>
  <c r="C42" i="1" s="1"/>
  <c r="C44" i="1" s="1"/>
  <c r="C71" i="1" s="1"/>
  <c r="C82" i="1" s="1"/>
  <c r="I9" i="4"/>
  <c r="H55" i="4"/>
  <c r="I31" i="4" l="1"/>
  <c r="K9" i="4"/>
  <c r="I55" i="4"/>
  <c r="K31" i="4" l="1"/>
  <c r="M31" i="4" s="1"/>
  <c r="M9" i="4"/>
  <c r="K55" i="4"/>
</calcChain>
</file>

<file path=xl/sharedStrings.xml><?xml version="1.0" encoding="utf-8"?>
<sst xmlns="http://schemas.openxmlformats.org/spreadsheetml/2006/main" count="256" uniqueCount="212">
  <si>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</si>
  <si>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</si>
  <si>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</si>
  <si>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</si>
  <si>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</si>
  <si>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</si>
  <si>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</si>
  <si>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</si>
  <si>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</si>
  <si>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</si>
  <si>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Авансы выданные на покупку (строительство) основных средств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</si>
  <si>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</si>
  <si>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</si>
  <si>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</si>
  <si>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</si>
  <si>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</si>
  <si>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</si>
  <si>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</si>
  <si>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</si>
  <si>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</si>
  <si>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</si>
  <si>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</si>
  <si>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</si>
  <si>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</si>
  <si>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</si>
  <si>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</si>
  <si>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</si>
  <si>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</si>
  <si>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</si>
  <si>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</si>
  <si>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</si>
  <si>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</si>
  <si>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</si>
  <si>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</si>
  <si>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</si>
  <si>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</si>
  <si>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</si>
  <si>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</si>
  <si>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</si>
  <si>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</si>
  <si>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</si>
  <si>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Обязательства по рекультивации золоотвалов</t>
  </si>
  <si>
    <t>Обязательства по вознаграждениям работникам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</si>
  <si>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</si>
  <si>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</si>
  <si>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</si>
  <si>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</si>
  <si>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</si>
  <si>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</si>
  <si>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</si>
  <si>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</si>
  <si>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</si>
  <si>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</si>
  <si>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</si>
  <si>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</si>
  <si>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</si>
  <si>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</si>
  <si>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</si>
  <si>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</si>
  <si>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</si>
  <si>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</si>
  <si>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</si>
  <si>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</si>
  <si>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</si>
  <si>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</si>
  <si>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</si>
  <si>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</si>
  <si>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</si>
  <si>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</si>
  <si>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</si>
  <si>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</si>
  <si>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</si>
  <si>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</si>
  <si>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</si>
  <si>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</si>
  <si>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33, 34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</si>
  <si>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</si>
  <si>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</si>
  <si>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</si>
  <si>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</si>
  <si>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</si>
  <si>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</si>
  <si>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</si>
  <si>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</si>
  <si>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</si>
  <si>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</si>
  <si>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</si>
  <si>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</si>
  <si>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</si>
  <si>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</si>
  <si>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</si>
  <si>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</si>
  <si>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</si>
  <si>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</si>
  <si>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</si>
  <si>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</si>
  <si>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</si>
  <si>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</si>
  <si>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</si>
  <si>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</si>
  <si>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</si>
  <si>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</si>
  <si>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</si>
  <si>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</si>
  <si>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</si>
  <si>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</si>
  <si>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</si>
  <si>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</si>
  <si>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</si>
  <si>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</si>
  <si>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</si>
  <si>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</si>
  <si>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</si>
  <si>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</si>
  <si>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</si>
  <si>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</si>
  <si>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</si>
  <si>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</si>
  <si>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</si>
  <si>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</si>
  <si>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</si>
  <si>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</si>
  <si>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</si>
  <si>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</si>
  <si>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</si>
  <si>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</si>
  <si>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</si>
  <si>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</si>
  <si>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</si>
  <si>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</si>
  <si>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</si>
  <si>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</si>
  <si>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</si>
  <si>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</si>
  <si>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</si>
  <si>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</si>
  <si>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</si>
  <si>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</si>
  <si>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</si>
  <si>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</si>
  <si>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</si>
  <si>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</si>
  <si>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</si>
  <si>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</si>
  <si>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</si>
  <si>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</si>
  <si>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</si>
  <si>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</si>
  <si>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</si>
  <si>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</si>
  <si>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</si>
  <si>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</si>
  <si>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</si>
  <si>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</si>
  <si>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</si>
  <si>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</si>
  <si>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</si>
  <si>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</si>
  <si>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</si>
  <si>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</si>
  <si>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</si>
  <si>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</si>
  <si>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</si>
  <si>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</si>
  <si>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</si>
  <si>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</si>
  <si>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</si>
  <si>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</si>
  <si>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</si>
  <si>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</si>
  <si>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</si>
  <si>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</si>
  <si>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Увеличение (уменьшение) налогов к возмещению и оплаченных налогов</t>
  </si>
  <si>
    <t>Увеличение (уменьшение) налогов к оплате</t>
  </si>
  <si>
    <t>Изменение в авансах, выданных на приобретение основных средств</t>
  </si>
  <si>
    <t>Погашение финансовой помощи связанной стороной</t>
  </si>
  <si>
    <t>Отложенные налоговые активы</t>
  </si>
  <si>
    <t>Займы выданные</t>
  </si>
  <si>
    <t>размещ акций</t>
  </si>
  <si>
    <t>всего активы</t>
  </si>
  <si>
    <t>НМА</t>
  </si>
  <si>
    <t>Д Обяз</t>
  </si>
  <si>
    <t>К Обяз</t>
  </si>
  <si>
    <t>Чистые активы</t>
  </si>
  <si>
    <t>Бал ст-ть 1 акц</t>
  </si>
  <si>
    <t>Расходы связанные с уценкой</t>
  </si>
  <si>
    <t>Погашение фыинансовой помощи</t>
  </si>
  <si>
    <t>Прочие операции с акционерами (дисконт фин помощи)</t>
  </si>
  <si>
    <t>Сальдо на 31.12.19 г.</t>
  </si>
  <si>
    <t>Финансовые гарантии, краткосрочные</t>
  </si>
  <si>
    <t>-</t>
  </si>
  <si>
    <t xml:space="preserve"> Балансовая стоимость одной простой акции по состоянию на 31.12.2019 г. составляет 405 тенге </t>
  </si>
  <si>
    <t>Финансовая помощь связанной стороне</t>
  </si>
  <si>
    <t>Погашение задолженности по финансовой аренде</t>
  </si>
  <si>
    <t>Корректировка займов до справедливой стоимости за минусом отложенного налога</t>
  </si>
  <si>
    <t>Корректировка займов до справедливой стоимости за минусом отложенного налога (дисконт фин пом)</t>
  </si>
  <si>
    <t>Корректировка прибыли прошлых лет</t>
  </si>
  <si>
    <t>Обязательства по фин гарантии по займу ВТБ</t>
  </si>
  <si>
    <t>Сальдо на 31.12.20 г.</t>
  </si>
  <si>
    <t xml:space="preserve">Балансовая стоимость одной простой акции по состоянию на 31.12.2020 г. составляет 386 тенге </t>
  </si>
  <si>
    <t>Базовая и разводненная прибыль на одну простую акцию по состоянию на 31.12.2020 г. составила 0,44 тенге</t>
  </si>
  <si>
    <t>Базовая и разводненная прибыль на одну простую акцию по состоянию на 31.12.2019 г. составила 25,80 тенге</t>
  </si>
  <si>
    <t>Авансы полученные, долгосрочные</t>
  </si>
  <si>
    <t>Прочная кредиторская задолженность</t>
  </si>
  <si>
    <t>Обесценение финансовых инструментов</t>
  </si>
  <si>
    <t>по состоянию на 31 марта 2021 года</t>
  </si>
  <si>
    <t>Сальдо на 31.03.21 г.</t>
  </si>
  <si>
    <t>за период, заканчивающийся 31 марта 2021 года</t>
  </si>
  <si>
    <t>1 квартал 2021 г.</t>
  </si>
  <si>
    <t>1 квартал 2020 г.</t>
  </si>
  <si>
    <t>Заместитель генерального директора по экономике и финансам</t>
  </si>
  <si>
    <t>Язовская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</si>
</sst>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9"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;\-#,##0.00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_);_(* \(#,##0.00\);_(* \-_);_(@_)"/>
  </numFmts>
  <fonts count="36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</borders>
  <cellStyleXfs count="2329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10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284">
    <xf numFmtId="0" fontId="0" fillId="0" borderId="0" xfId="0"/>
    <xf numFmtId="199" fontId="16" fillId="0" borderId="0" xfId="1478" applyNumberFormat="1" applyFont="1"/>
    <xf numFmtId="199" fontId="16" fillId="0" borderId="0" xfId="1478" applyNumberFormat="1" applyFont="1" applyAlignment="1">
      <alignment horizontal="center"/>
    </xf>
    <xf numFmtId="199" fontId="2" fillId="0" borderId="0" xfId="1478" applyNumberFormat="1" applyFont="1" applyFill="1" applyBorder="1"/>
    <xf numFmtId="220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20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20" fontId="19" fillId="0" borderId="0" xfId="1478" applyNumberFormat="1" applyFont="1" applyFill="1" applyBorder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Fill="1" applyBorder="1"/>
    <xf numFmtId="220" fontId="19" fillId="0" borderId="5" xfId="1478" applyNumberFormat="1" applyFont="1" applyFill="1" applyBorder="1"/>
    <xf numFmtId="0" fontId="20" fillId="0" borderId="0" xfId="1478" applyFont="1" applyBorder="1"/>
    <xf numFmtId="0" fontId="20" fillId="0" borderId="0" xfId="1478" applyFont="1" applyBorder="1" applyAlignment="1">
      <alignment horizontal="center"/>
    </xf>
    <xf numFmtId="199" fontId="17" fillId="0" borderId="6" xfId="1478" applyNumberFormat="1" applyFont="1" applyBorder="1" applyAlignment="1">
      <alignment horizontal="center"/>
    </xf>
    <xf numFmtId="199" fontId="17" fillId="0" borderId="7" xfId="1478" applyNumberFormat="1" applyFont="1" applyBorder="1" applyAlignment="1">
      <alignment horizontal="center"/>
    </xf>
    <xf numFmtId="221" fontId="21" fillId="0" borderId="8" xfId="1478" applyNumberFormat="1" applyFont="1" applyFill="1" applyBorder="1" applyAlignment="1">
      <alignment horizontal="center" wrapText="1"/>
    </xf>
    <xf numFmtId="221" fontId="21" fillId="0" borderId="9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17" fillId="0" borderId="10" xfId="1478" applyNumberFormat="1" applyFont="1" applyBorder="1" applyAlignment="1">
      <alignment horizontal="left" vertical="top"/>
    </xf>
    <xf numFmtId="199" fontId="17" fillId="0" borderId="11" xfId="1478" applyNumberFormat="1" applyFont="1" applyBorder="1" applyAlignment="1">
      <alignment horizontal="center" vertical="top"/>
    </xf>
    <xf numFmtId="199" fontId="2" fillId="0" borderId="11" xfId="1478" applyNumberFormat="1" applyFont="1" applyFill="1" applyBorder="1" applyAlignment="1">
      <alignment horizontal="right" wrapText="1"/>
    </xf>
    <xf numFmtId="220" fontId="2" fillId="0" borderId="12" xfId="1478" applyNumberFormat="1" applyFont="1" applyFill="1" applyBorder="1" applyAlignment="1">
      <alignment horizontal="right" wrapText="1"/>
    </xf>
    <xf numFmtId="49" fontId="16" fillId="0" borderId="13" xfId="1478" applyNumberFormat="1" applyFont="1" applyBorder="1" applyAlignment="1">
      <alignment horizontal="left" wrapText="1" indent="2"/>
    </xf>
    <xf numFmtId="220" fontId="16" fillId="0" borderId="1" xfId="1478" applyNumberFormat="1" applyFont="1" applyFill="1" applyBorder="1" applyAlignment="1">
      <alignment horizontal="center" vertical="center" wrapText="1"/>
    </xf>
    <xf numFmtId="199" fontId="2" fillId="0" borderId="1" xfId="1478" applyNumberFormat="1" applyFont="1" applyFill="1" applyBorder="1" applyAlignment="1">
      <alignment horizontal="right" wrapText="1"/>
    </xf>
    <xf numFmtId="220" fontId="16" fillId="0" borderId="1" xfId="1478" applyNumberFormat="1" applyFont="1" applyFill="1" applyBorder="1" applyAlignment="1">
      <alignment horizontal="right" vertical="center" wrapText="1"/>
    </xf>
    <xf numFmtId="199" fontId="17" fillId="0" borderId="13" xfId="1478" applyNumberFormat="1" applyFont="1" applyBorder="1" applyAlignment="1">
      <alignment horizontal="left" indent="2"/>
    </xf>
    <xf numFmtId="220" fontId="17" fillId="0" borderId="1" xfId="1478" applyNumberFormat="1" applyFont="1" applyFill="1" applyBorder="1" applyAlignment="1">
      <alignment horizontal="center" vertical="center"/>
    </xf>
    <xf numFmtId="199" fontId="21" fillId="0" borderId="1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3" xfId="1478" applyNumberFormat="1" applyFont="1" applyBorder="1" applyAlignment="1">
      <alignment horizontal="left"/>
    </xf>
    <xf numFmtId="49" fontId="16" fillId="0" borderId="15" xfId="1478" applyNumberFormat="1" applyFont="1" applyBorder="1" applyAlignment="1">
      <alignment horizontal="left" wrapText="1" indent="2"/>
    </xf>
    <xf numFmtId="49" fontId="16" fillId="0" borderId="16" xfId="1478" applyNumberFormat="1" applyFont="1" applyFill="1" applyBorder="1" applyAlignment="1">
      <alignment horizontal="center" vertical="center" wrapText="1"/>
    </xf>
    <xf numFmtId="199" fontId="2" fillId="0" borderId="16" xfId="1478" applyNumberFormat="1" applyFont="1" applyFill="1" applyBorder="1" applyAlignment="1">
      <alignment horizontal="right" wrapText="1"/>
    </xf>
    <xf numFmtId="199" fontId="17" fillId="0" borderId="6" xfId="1478" applyNumberFormat="1" applyFont="1" applyBorder="1" applyAlignment="1">
      <alignment horizontal="left"/>
    </xf>
    <xf numFmtId="199" fontId="17" fillId="0" borderId="7" xfId="1478" applyNumberFormat="1" applyFont="1" applyFill="1" applyBorder="1" applyAlignment="1">
      <alignment horizontal="center" vertical="center"/>
    </xf>
    <xf numFmtId="199" fontId="16" fillId="0" borderId="17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center" vertical="center"/>
    </xf>
    <xf numFmtId="199" fontId="2" fillId="0" borderId="0" xfId="1478" applyNumberFormat="1" applyFont="1" applyFill="1" applyBorder="1" applyAlignment="1">
      <alignment horizontal="right" wrapText="1"/>
    </xf>
    <xf numFmtId="199" fontId="17" fillId="0" borderId="11" xfId="1478" applyNumberFormat="1" applyFont="1" applyFill="1" applyBorder="1" applyAlignment="1">
      <alignment horizontal="center" vertical="center"/>
    </xf>
    <xf numFmtId="49" fontId="16" fillId="0" borderId="1" xfId="1478" applyNumberFormat="1" applyFont="1" applyFill="1" applyBorder="1" applyAlignment="1">
      <alignment horizontal="center" vertical="center" wrapText="1"/>
    </xf>
    <xf numFmtId="199" fontId="17" fillId="0" borderId="1" xfId="1478" applyNumberFormat="1" applyFont="1" applyFill="1" applyBorder="1" applyAlignment="1">
      <alignment horizontal="center" vertical="center"/>
    </xf>
    <xf numFmtId="49" fontId="16" fillId="0" borderId="16" xfId="1478" applyNumberFormat="1" applyFont="1" applyFill="1" applyBorder="1" applyAlignment="1">
      <alignment horizontal="center" wrapText="1"/>
    </xf>
    <xf numFmtId="199" fontId="21" fillId="0" borderId="16" xfId="1478" applyNumberFormat="1" applyFont="1" applyFill="1" applyBorder="1" applyAlignment="1">
      <alignment horizontal="right" wrapText="1"/>
    </xf>
    <xf numFmtId="199" fontId="2" fillId="0" borderId="0" xfId="1478" applyNumberFormat="1" applyFont="1" applyFill="1"/>
    <xf numFmtId="199" fontId="16" fillId="0" borderId="0" xfId="1478" applyNumberFormat="1" applyFont="1" applyBorder="1"/>
    <xf numFmtId="199" fontId="16" fillId="0" borderId="0" xfId="1478" applyNumberFormat="1" applyFont="1" applyBorder="1" applyAlignment="1">
      <alignment horizontal="center"/>
    </xf>
    <xf numFmtId="199" fontId="22" fillId="0" borderId="0" xfId="1478" applyNumberFormat="1" applyFont="1" applyFill="1" applyBorder="1"/>
    <xf numFmtId="220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0" xfId="1478" applyFont="1" applyFill="1" applyBorder="1" applyAlignment="1">
      <alignment horizontal="center" wrapText="1"/>
    </xf>
    <xf numFmtId="0" fontId="23" fillId="0" borderId="18" xfId="1478" applyFont="1" applyFill="1" applyBorder="1" applyAlignment="1">
      <alignment wrapText="1"/>
    </xf>
    <xf numFmtId="220" fontId="23" fillId="0" borderId="0" xfId="1478" applyNumberFormat="1" applyFont="1" applyFill="1" applyBorder="1" applyAlignment="1">
      <alignment horizontal="left" wrapText="1"/>
    </xf>
    <xf numFmtId="220" fontId="23" fillId="0" borderId="0" xfId="1478" applyNumberFormat="1" applyFont="1" applyFill="1" applyBorder="1" applyAlignment="1">
      <alignment horizontal="center" vertical="center" wrapText="1"/>
    </xf>
    <xf numFmtId="220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20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 applyBorder="1"/>
    <xf numFmtId="0" fontId="27" fillId="0" borderId="0" xfId="1478" applyFont="1" applyBorder="1" applyAlignment="1">
      <alignment horizontal="center"/>
    </xf>
    <xf numFmtId="49" fontId="21" fillId="0" borderId="8" xfId="1478" applyNumberFormat="1" applyFont="1" applyBorder="1" applyAlignment="1">
      <alignment horizontal="center" vertical="center" wrapText="1"/>
    </xf>
    <xf numFmtId="49" fontId="21" fillId="0" borderId="8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1" xfId="1478" applyFont="1" applyBorder="1" applyAlignment="1">
      <alignment horizontal="center" vertical="center"/>
    </xf>
    <xf numFmtId="199" fontId="21" fillId="0" borderId="11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4" xfId="1478" applyNumberFormat="1" applyFont="1" applyBorder="1" applyAlignment="1">
      <alignment horizontal="right" wrapText="1"/>
    </xf>
    <xf numFmtId="0" fontId="21" fillId="0" borderId="13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0" fontId="27" fillId="0" borderId="0" xfId="1478" applyFont="1"/>
    <xf numFmtId="199" fontId="21" fillId="0" borderId="1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3" xfId="1478" applyFont="1" applyBorder="1" applyAlignment="1"/>
    <xf numFmtId="0" fontId="21" fillId="0" borderId="1" xfId="1478" applyFont="1" applyBorder="1" applyAlignment="1"/>
    <xf numFmtId="0" fontId="21" fillId="0" borderId="1" xfId="1478" applyFont="1" applyBorder="1" applyAlignment="1">
      <alignment horizontal="center" vertical="center"/>
    </xf>
    <xf numFmtId="199" fontId="21" fillId="0" borderId="1" xfId="1478" applyNumberFormat="1" applyFont="1" applyBorder="1" applyAlignment="1"/>
    <xf numFmtId="0" fontId="2" fillId="0" borderId="1" xfId="1478" applyNumberFormat="1" applyFont="1" applyBorder="1" applyAlignment="1">
      <alignment horizontal="center" vertical="center" wrapText="1"/>
    </xf>
    <xf numFmtId="199" fontId="21" fillId="0" borderId="1" xfId="1478" applyNumberFormat="1" applyFont="1" applyBorder="1" applyAlignment="1">
      <alignment wrapText="1"/>
    </xf>
    <xf numFmtId="0" fontId="21" fillId="0" borderId="19" xfId="1478" applyFont="1" applyBorder="1"/>
    <xf numFmtId="0" fontId="21" fillId="0" borderId="20" xfId="1478" applyFont="1" applyBorder="1" applyAlignment="1">
      <alignment wrapText="1"/>
    </xf>
    <xf numFmtId="0" fontId="21" fillId="0" borderId="20" xfId="1478" applyFont="1" applyBorder="1" applyAlignment="1">
      <alignment horizontal="center" wrapText="1"/>
    </xf>
    <xf numFmtId="0" fontId="21" fillId="0" borderId="20" xfId="1478" applyFont="1" applyBorder="1" applyAlignment="1">
      <alignment horizontal="center" vertical="center" wrapText="1"/>
    </xf>
    <xf numFmtId="199" fontId="21" fillId="0" borderId="20" xfId="1478" applyNumberFormat="1" applyFont="1" applyBorder="1" applyAlignment="1">
      <alignment horizontal="right" wrapText="1"/>
    </xf>
    <xf numFmtId="0" fontId="2" fillId="0" borderId="11" xfId="1478" applyFont="1" applyBorder="1" applyAlignment="1">
      <alignment horizontal="center" vertical="center" wrapText="1"/>
    </xf>
    <xf numFmtId="199" fontId="2" fillId="0" borderId="11" xfId="1478" applyNumberFormat="1" applyFont="1" applyBorder="1" applyAlignment="1">
      <alignment horizontal="right" wrapText="1"/>
    </xf>
    <xf numFmtId="199" fontId="2" fillId="0" borderId="12" xfId="1478" applyNumberFormat="1" applyFont="1" applyBorder="1" applyAlignment="1">
      <alignment horizontal="right" wrapText="1"/>
    </xf>
    <xf numFmtId="0" fontId="2" fillId="0" borderId="20" xfId="1478" applyFont="1" applyBorder="1" applyAlignment="1">
      <alignment horizontal="center" vertical="center" wrapText="1"/>
    </xf>
    <xf numFmtId="199" fontId="2" fillId="0" borderId="20" xfId="1478" applyNumberFormat="1" applyFont="1" applyBorder="1" applyAlignment="1">
      <alignment horizontal="right" wrapText="1"/>
    </xf>
    <xf numFmtId="199" fontId="2" fillId="0" borderId="21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199" fontId="2" fillId="0" borderId="0" xfId="1478" applyNumberFormat="1" applyFont="1" applyBorder="1" applyAlignment="1">
      <alignment horizontal="right" wrapText="1"/>
    </xf>
    <xf numFmtId="0" fontId="27" fillId="0" borderId="0" xfId="1478" applyFont="1" applyFill="1"/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center" wrapText="1"/>
    </xf>
    <xf numFmtId="0" fontId="21" fillId="0" borderId="0" xfId="1478" applyFont="1" applyFill="1" applyBorder="1" applyAlignment="1">
      <alignment horizontal="left"/>
    </xf>
    <xf numFmtId="0" fontId="17" fillId="0" borderId="0" xfId="1478" applyFont="1" applyFill="1" applyBorder="1" applyAlignment="1">
      <alignment horizontal="left" wrapText="1"/>
    </xf>
    <xf numFmtId="222" fontId="26" fillId="0" borderId="0" xfId="1478" applyNumberFormat="1" applyFont="1"/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0" fontId="21" fillId="0" borderId="0" xfId="1478" applyFont="1" applyAlignment="1">
      <alignment horizontal="left"/>
    </xf>
    <xf numFmtId="0" fontId="24" fillId="0" borderId="0" xfId="1478" applyFont="1" applyFill="1" applyBorder="1" applyAlignment="1">
      <alignment horizontal="center" wrapText="1"/>
    </xf>
    <xf numFmtId="0" fontId="2" fillId="0" borderId="0" xfId="1478" applyFont="1" applyFill="1"/>
    <xf numFmtId="0" fontId="21" fillId="0" borderId="5" xfId="1478" applyFont="1" applyBorder="1"/>
    <xf numFmtId="0" fontId="2" fillId="0" borderId="5" xfId="1478" applyFont="1" applyFill="1" applyBorder="1"/>
    <xf numFmtId="199" fontId="2" fillId="0" borderId="22" xfId="1478" applyNumberFormat="1" applyFont="1" applyFill="1" applyBorder="1" applyAlignment="1">
      <alignment horizontal="right" wrapText="1"/>
    </xf>
    <xf numFmtId="199" fontId="21" fillId="0" borderId="1" xfId="1478" applyNumberFormat="1" applyFont="1" applyFill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199" fontId="21" fillId="0" borderId="20" xfId="1478" applyNumberFormat="1" applyFont="1" applyFill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1" fillId="0" borderId="1" xfId="1478" applyNumberFormat="1" applyFont="1" applyFill="1" applyBorder="1" applyAlignment="1"/>
    <xf numFmtId="0" fontId="21" fillId="0" borderId="6" xfId="1478" applyFont="1" applyBorder="1" applyAlignment="1">
      <alignment horizontal="left" wrapText="1"/>
    </xf>
    <xf numFmtId="199" fontId="21" fillId="0" borderId="8" xfId="1478" applyNumberFormat="1" applyFont="1" applyFill="1" applyBorder="1" applyAlignment="1">
      <alignment horizontal="left"/>
    </xf>
    <xf numFmtId="0" fontId="2" fillId="0" borderId="23" xfId="1478" applyFont="1" applyBorder="1" applyAlignment="1">
      <alignment horizontal="left" wrapText="1"/>
    </xf>
    <xf numFmtId="199" fontId="2" fillId="0" borderId="24" xfId="1478" applyNumberFormat="1" applyFont="1" applyFill="1" applyBorder="1" applyAlignment="1">
      <alignment horizontal="left"/>
    </xf>
    <xf numFmtId="0" fontId="2" fillId="0" borderId="18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199" fontId="16" fillId="0" borderId="5" xfId="1478" applyNumberFormat="1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20" xfId="1478" applyNumberFormat="1" applyFont="1" applyFill="1" applyBorder="1" applyAlignment="1" applyProtection="1">
      <alignment horizontal="center" vertical="center" wrapText="1"/>
    </xf>
    <xf numFmtId="0" fontId="16" fillId="0" borderId="20" xfId="1478" applyFont="1" applyBorder="1" applyAlignment="1">
      <alignment horizontal="center" vertical="center" wrapText="1"/>
    </xf>
    <xf numFmtId="49" fontId="17" fillId="0" borderId="20" xfId="1478" applyNumberFormat="1" applyFont="1" applyBorder="1" applyAlignment="1">
      <alignment horizontal="center" vertical="center" wrapText="1"/>
    </xf>
    <xf numFmtId="199" fontId="17" fillId="0" borderId="11" xfId="1478" applyNumberFormat="1" applyFont="1" applyFill="1" applyBorder="1" applyAlignment="1" applyProtection="1"/>
    <xf numFmtId="199" fontId="17" fillId="0" borderId="11" xfId="1478" applyNumberFormat="1" applyFont="1" applyFill="1" applyBorder="1"/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20" xfId="1478" applyNumberFormat="1" applyFont="1" applyFill="1" applyBorder="1" applyAlignment="1" applyProtection="1"/>
    <xf numFmtId="199" fontId="17" fillId="0" borderId="16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99" fontId="17" fillId="0" borderId="22" xfId="1478" applyNumberFormat="1" applyFont="1" applyFill="1" applyBorder="1"/>
    <xf numFmtId="199" fontId="17" fillId="0" borderId="22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3" fontId="16" fillId="0" borderId="0" xfId="1478" applyNumberFormat="1" applyFont="1" applyAlignment="1">
      <alignment horizontal="center"/>
    </xf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99" fontId="2" fillId="12" borderId="0" xfId="1478" applyNumberFormat="1" applyFont="1" applyFill="1" applyAlignment="1"/>
    <xf numFmtId="1" fontId="17" fillId="0" borderId="32" xfId="1478" applyNumberFormat="1" applyFont="1" applyFill="1" applyBorder="1"/>
    <xf numFmtId="199" fontId="17" fillId="0" borderId="33" xfId="1478" applyNumberFormat="1" applyFont="1" applyFill="1" applyBorder="1"/>
    <xf numFmtId="0" fontId="16" fillId="0" borderId="34" xfId="1478" applyFont="1" applyFill="1" applyBorder="1" applyAlignment="1">
      <alignment wrapText="1"/>
    </xf>
    <xf numFmtId="199" fontId="17" fillId="0" borderId="35" xfId="1478" applyNumberFormat="1" applyFont="1" applyFill="1" applyBorder="1"/>
    <xf numFmtId="199" fontId="17" fillId="0" borderId="37" xfId="1478" applyNumberFormat="1" applyFont="1" applyFill="1" applyBorder="1" applyAlignment="1" applyProtection="1"/>
    <xf numFmtId="199" fontId="17" fillId="0" borderId="39" xfId="1478" applyNumberFormat="1" applyFont="1" applyFill="1" applyBorder="1"/>
    <xf numFmtId="0" fontId="16" fillId="0" borderId="34" xfId="1478" applyFont="1" applyFill="1" applyBorder="1" applyAlignment="1">
      <alignment horizontal="left" vertical="center"/>
    </xf>
    <xf numFmtId="1" fontId="17" fillId="0" borderId="40" xfId="1478" applyNumberFormat="1" applyFont="1" applyFill="1" applyBorder="1"/>
    <xf numFmtId="199" fontId="17" fillId="0" borderId="41" xfId="1478" applyNumberFormat="1" applyFont="1" applyFill="1" applyBorder="1" applyAlignment="1" applyProtection="1"/>
    <xf numFmtId="199" fontId="17" fillId="0" borderId="42" xfId="1478" applyNumberFormat="1" applyFont="1" applyFill="1" applyBorder="1" applyAlignment="1" applyProtection="1"/>
    <xf numFmtId="199" fontId="21" fillId="0" borderId="43" xfId="1478" applyNumberFormat="1" applyFont="1" applyFill="1" applyBorder="1" applyAlignment="1">
      <alignment horizontal="right" wrapText="1"/>
    </xf>
    <xf numFmtId="199" fontId="2" fillId="0" borderId="25" xfId="1478" applyNumberFormat="1" applyFont="1" applyBorder="1"/>
    <xf numFmtId="199" fontId="17" fillId="0" borderId="26" xfId="1478" applyNumberFormat="1" applyFont="1" applyBorder="1" applyAlignment="1">
      <alignment horizontal="center"/>
    </xf>
    <xf numFmtId="199" fontId="17" fillId="0" borderId="44" xfId="1478" applyNumberFormat="1" applyFont="1" applyFill="1" applyBorder="1" applyAlignment="1">
      <alignment horizontal="center" vertical="center"/>
    </xf>
    <xf numFmtId="221" fontId="21" fillId="0" borderId="28" xfId="1478" applyNumberFormat="1" applyFont="1" applyFill="1" applyBorder="1" applyAlignment="1">
      <alignment horizontal="center" wrapText="1"/>
    </xf>
    <xf numFmtId="199" fontId="17" fillId="0" borderId="32" xfId="1478" applyNumberFormat="1" applyFont="1" applyBorder="1" applyAlignment="1">
      <alignment horizontal="left"/>
    </xf>
    <xf numFmtId="49" fontId="16" fillId="0" borderId="34" xfId="1478" applyNumberFormat="1" applyFont="1" applyBorder="1" applyAlignment="1">
      <alignment horizontal="left" wrapText="1" indent="2"/>
    </xf>
    <xf numFmtId="49" fontId="16" fillId="0" borderId="34" xfId="1478" applyNumberFormat="1" applyFont="1" applyFill="1" applyBorder="1" applyAlignment="1">
      <alignment horizontal="left" wrapText="1" indent="2"/>
    </xf>
    <xf numFmtId="199" fontId="17" fillId="0" borderId="34" xfId="1478" applyNumberFormat="1" applyFont="1" applyBorder="1" applyAlignment="1">
      <alignment horizontal="left" wrapText="1" indent="1"/>
    </xf>
    <xf numFmtId="199" fontId="17" fillId="0" borderId="34" xfId="1478" applyNumberFormat="1" applyFont="1" applyBorder="1" applyAlignment="1">
      <alignment horizontal="left" indent="2"/>
    </xf>
    <xf numFmtId="199" fontId="17" fillId="0" borderId="34" xfId="1478" applyNumberFormat="1" applyFont="1" applyBorder="1" applyAlignment="1">
      <alignment horizontal="left"/>
    </xf>
    <xf numFmtId="199" fontId="21" fillId="0" borderId="35" xfId="1478" applyNumberFormat="1" applyFont="1" applyFill="1" applyBorder="1" applyAlignment="1">
      <alignment horizontal="right" wrapText="1"/>
    </xf>
    <xf numFmtId="49" fontId="16" fillId="0" borderId="36" xfId="1478" applyNumberFormat="1" applyFont="1" applyBorder="1" applyAlignment="1">
      <alignment horizontal="left" wrapText="1" indent="2"/>
    </xf>
    <xf numFmtId="220" fontId="21" fillId="0" borderId="37" xfId="1478" applyNumberFormat="1" applyFont="1" applyFill="1" applyBorder="1" applyAlignment="1">
      <alignment horizontal="right" wrapText="1"/>
    </xf>
    <xf numFmtId="199" fontId="17" fillId="0" borderId="45" xfId="1478" applyNumberFormat="1" applyFont="1" applyBorder="1" applyAlignment="1">
      <alignment horizontal="left"/>
    </xf>
    <xf numFmtId="199" fontId="17" fillId="0" borderId="46" xfId="1478" applyNumberFormat="1" applyFont="1" applyFill="1" applyBorder="1" applyAlignment="1">
      <alignment horizontal="center"/>
    </xf>
    <xf numFmtId="199" fontId="21" fillId="0" borderId="47" xfId="1478" applyNumberFormat="1" applyFont="1" applyFill="1" applyBorder="1" applyAlignment="1">
      <alignment horizontal="right" wrapText="1"/>
    </xf>
    <xf numFmtId="199" fontId="21" fillId="0" borderId="48" xfId="1478" applyNumberFormat="1" applyFont="1" applyFill="1" applyBorder="1" applyAlignment="1">
      <alignment horizontal="right" wrapText="1"/>
    </xf>
    <xf numFmtId="0" fontId="21" fillId="0" borderId="49" xfId="1478" applyFont="1" applyBorder="1" applyAlignment="1">
      <alignment horizontal="left" wrapText="1"/>
    </xf>
    <xf numFmtId="199" fontId="21" fillId="0" borderId="50" xfId="1478" applyNumberFormat="1" applyFont="1" applyFill="1" applyBorder="1" applyAlignment="1">
      <alignment horizontal="left"/>
    </xf>
    <xf numFmtId="0" fontId="21" fillId="0" borderId="51" xfId="1478" applyFont="1" applyBorder="1" applyAlignment="1">
      <alignment horizontal="left" wrapText="1"/>
    </xf>
    <xf numFmtId="199" fontId="2" fillId="0" borderId="27" xfId="1478" applyNumberFormat="1" applyFont="1" applyFill="1" applyBorder="1" applyAlignment="1">
      <alignment horizontal="left"/>
    </xf>
    <xf numFmtId="0" fontId="2" fillId="0" borderId="34" xfId="1478" applyFont="1" applyBorder="1" applyAlignment="1">
      <alignment horizontal="left" wrapText="1" indent="2"/>
    </xf>
    <xf numFmtId="0" fontId="2" fillId="0" borderId="34" xfId="1478" applyFont="1" applyFill="1" applyBorder="1" applyAlignment="1">
      <alignment horizontal="left" wrapText="1" indent="2"/>
    </xf>
    <xf numFmtId="0" fontId="21" fillId="0" borderId="34" xfId="1478" applyFont="1" applyBorder="1" applyAlignment="1">
      <alignment horizontal="left" wrapText="1"/>
    </xf>
    <xf numFmtId="0" fontId="21" fillId="0" borderId="53" xfId="1478" applyFont="1" applyBorder="1" applyAlignment="1">
      <alignment wrapText="1"/>
    </xf>
    <xf numFmtId="199" fontId="21" fillId="0" borderId="41" xfId="1478" applyNumberFormat="1" applyFont="1" applyFill="1" applyBorder="1" applyAlignment="1">
      <alignment horizontal="left"/>
    </xf>
    <xf numFmtId="0" fontId="21" fillId="0" borderId="54" xfId="1478" applyFont="1" applyBorder="1" applyAlignment="1">
      <alignment horizontal="center" vertical="top"/>
    </xf>
    <xf numFmtId="49" fontId="21" fillId="0" borderId="55" xfId="1478" applyNumberFormat="1" applyFont="1" applyFill="1" applyBorder="1" applyAlignment="1">
      <alignment horizontal="center" vertical="top" wrapText="1"/>
    </xf>
    <xf numFmtId="49" fontId="21" fillId="0" borderId="56" xfId="1478" applyNumberFormat="1" applyFont="1" applyBorder="1" applyAlignment="1">
      <alignment horizontal="center" vertical="top" wrapText="1"/>
    </xf>
    <xf numFmtId="199" fontId="2" fillId="0" borderId="27" xfId="1478" applyNumberFormat="1" applyFont="1" applyFill="1" applyBorder="1" applyAlignment="1">
      <alignment horizontal="right" wrapText="1"/>
    </xf>
    <xf numFmtId="199" fontId="2" fillId="0" borderId="52" xfId="1478" applyNumberFormat="1" applyFont="1" applyBorder="1" applyAlignment="1">
      <alignment horizontal="right"/>
    </xf>
    <xf numFmtId="199" fontId="21" fillId="0" borderId="35" xfId="1478" applyNumberFormat="1" applyFont="1" applyBorder="1" applyAlignment="1">
      <alignment horizontal="left" wrapText="1"/>
    </xf>
    <xf numFmtId="0" fontId="21" fillId="0" borderId="57" xfId="1478" applyFont="1" applyBorder="1" applyAlignment="1">
      <alignment horizontal="left" wrapText="1"/>
    </xf>
    <xf numFmtId="0" fontId="21" fillId="0" borderId="38" xfId="1478" applyFont="1" applyBorder="1" applyAlignment="1">
      <alignment horizontal="left" wrapText="1"/>
    </xf>
    <xf numFmtId="0" fontId="21" fillId="0" borderId="53" xfId="1478" applyFont="1" applyBorder="1" applyAlignment="1">
      <alignment horizontal="left" wrapText="1"/>
    </xf>
    <xf numFmtId="199" fontId="21" fillId="0" borderId="41" xfId="1478" applyNumberFormat="1" applyFont="1" applyFill="1" applyBorder="1" applyAlignment="1">
      <alignment horizontal="left" wrapText="1"/>
    </xf>
    <xf numFmtId="0" fontId="2" fillId="0" borderId="0" xfId="1478" applyFont="1" applyAlignment="1">
      <alignment horizontal="right"/>
    </xf>
    <xf numFmtId="199" fontId="16" fillId="0" borderId="0" xfId="1478" applyNumberFormat="1" applyFont="1" applyAlignment="1">
      <alignment horizontal="right"/>
    </xf>
    <xf numFmtId="199" fontId="16" fillId="13" borderId="0" xfId="1478" applyNumberFormat="1" applyFont="1" applyFill="1"/>
    <xf numFmtId="199" fontId="16" fillId="13" borderId="0" xfId="1478" applyNumberFormat="1" applyFont="1" applyFill="1" applyAlignment="1">
      <alignment horizontal="center"/>
    </xf>
    <xf numFmtId="199" fontId="2" fillId="13" borderId="0" xfId="1478" applyNumberFormat="1" applyFont="1" applyFill="1" applyBorder="1"/>
    <xf numFmtId="220" fontId="2" fillId="13" borderId="0" xfId="1478" applyNumberFormat="1" applyFont="1" applyFill="1" applyBorder="1"/>
    <xf numFmtId="199" fontId="2" fillId="13" borderId="0" xfId="1478" applyNumberFormat="1" applyFont="1" applyFill="1"/>
    <xf numFmtId="1" fontId="17" fillId="0" borderId="53" xfId="1478" applyNumberFormat="1" applyFont="1" applyBorder="1"/>
    <xf numFmtId="199" fontId="2" fillId="13" borderId="1" xfId="1478" applyNumberFormat="1" applyFont="1" applyFill="1" applyBorder="1" applyAlignment="1">
      <alignment horizontal="right" wrapText="1"/>
    </xf>
    <xf numFmtId="199" fontId="21" fillId="13" borderId="1" xfId="1478" applyNumberFormat="1" applyFont="1" applyFill="1" applyBorder="1" applyAlignment="1">
      <alignment horizontal="right" wrapText="1"/>
    </xf>
    <xf numFmtId="199" fontId="2" fillId="0" borderId="16" xfId="1478" applyNumberFormat="1" applyFont="1" applyFill="1" applyBorder="1" applyAlignment="1">
      <alignment horizontal="left" wrapText="1"/>
    </xf>
    <xf numFmtId="199" fontId="2" fillId="13" borderId="1" xfId="1478" applyNumberFormat="1" applyFont="1" applyFill="1" applyBorder="1" applyAlignment="1">
      <alignment horizontal="left" wrapText="1"/>
    </xf>
    <xf numFmtId="199" fontId="16" fillId="13" borderId="1" xfId="1478" applyNumberFormat="1" applyFont="1" applyFill="1" applyBorder="1" applyAlignment="1" applyProtection="1"/>
    <xf numFmtId="199" fontId="17" fillId="13" borderId="20" xfId="1478" applyNumberFormat="1" applyFont="1" applyFill="1" applyBorder="1" applyAlignment="1" applyProtection="1"/>
    <xf numFmtId="199" fontId="17" fillId="13" borderId="58" xfId="1478" applyNumberFormat="1" applyFont="1" applyFill="1" applyBorder="1" applyAlignment="1" applyProtection="1"/>
    <xf numFmtId="199" fontId="16" fillId="13" borderId="11" xfId="1478" applyNumberFormat="1" applyFont="1" applyFill="1" applyBorder="1" applyAlignment="1" applyProtection="1"/>
    <xf numFmtId="199" fontId="21" fillId="13" borderId="1" xfId="1478" applyNumberFormat="1" applyFont="1" applyFill="1" applyBorder="1" applyAlignment="1">
      <alignment horizontal="left" wrapText="1"/>
    </xf>
    <xf numFmtId="199" fontId="16" fillId="0" borderId="0" xfId="1478" applyNumberFormat="1" applyFont="1" applyFill="1" applyBorder="1" applyAlignment="1">
      <alignment horizontal="left"/>
    </xf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" fillId="0" borderId="13" xfId="1478" applyFont="1" applyBorder="1" applyAlignment="1">
      <alignment horizontal="left" wrapText="1" indent="2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10" xfId="1478" applyFont="1" applyBorder="1" applyAlignment="1">
      <alignment horizontal="left"/>
    </xf>
    <xf numFmtId="0" fontId="21" fillId="0" borderId="13" xfId="1478" applyFont="1" applyBorder="1" applyAlignment="1">
      <alignment horizontal="left" wrapText="1"/>
    </xf>
    <xf numFmtId="0" fontId="21" fillId="0" borderId="13" xfId="1478" applyFont="1" applyBorder="1" applyAlignment="1">
      <alignment horizontal="left"/>
    </xf>
    <xf numFmtId="0" fontId="2" fillId="0" borderId="1" xfId="1478" applyFont="1" applyBorder="1" applyAlignment="1">
      <alignment horizontal="center" vertical="center" wrapText="1"/>
    </xf>
    <xf numFmtId="0" fontId="16" fillId="0" borderId="13" xfId="1478" applyFont="1" applyBorder="1" applyAlignment="1">
      <alignment horizontal="left" wrapText="1" indent="2"/>
    </xf>
    <xf numFmtId="0" fontId="2" fillId="0" borderId="13" xfId="1478" applyNumberFormat="1" applyFont="1" applyBorder="1" applyAlignment="1">
      <alignment horizontal="left" wrapText="1" inden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3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" fillId="0" borderId="19" xfId="1478" applyFont="1" applyBorder="1" applyAlignment="1">
      <alignment horizontal="left" wrapText="1" indent="1"/>
    </xf>
    <xf numFmtId="199" fontId="2" fillId="12" borderId="0" xfId="1478" applyNumberFormat="1" applyFont="1" applyFill="1" applyBorder="1" applyAlignment="1">
      <alignment horizontal="left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17" fillId="0" borderId="26" xfId="1478" applyFont="1" applyBorder="1" applyAlignment="1">
      <alignment horizontal="center" vertical="center" wrapText="1"/>
    </xf>
    <xf numFmtId="0" fontId="17" fillId="0" borderId="30" xfId="1478" applyFont="1" applyBorder="1" applyAlignment="1">
      <alignment horizontal="center" vertical="center" wrapText="1"/>
    </xf>
    <xf numFmtId="3" fontId="17" fillId="0" borderId="27" xfId="1478" applyNumberFormat="1" applyFont="1" applyFill="1" applyBorder="1" applyAlignment="1">
      <alignment horizontal="center" vertical="center" wrapText="1"/>
    </xf>
    <xf numFmtId="0" fontId="17" fillId="0" borderId="28" xfId="1478" applyFont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29" xfId="1478" applyFont="1" applyBorder="1" applyAlignment="1">
      <alignment horizontal="center" vertical="center" wrapText="1"/>
    </xf>
    <xf numFmtId="0" fontId="17" fillId="0" borderId="31" xfId="1478" applyFont="1" applyBorder="1" applyAlignment="1">
      <alignment horizontal="center" vertical="center" wrapText="1"/>
    </xf>
  </cellXfs>
  <cellStyles count="2329">
    <cellStyle name="%" xfId="1"/>
    <cellStyle name="%??O%??P%??Q%??R%??S%??T%??U%??V%??W%??X%??Y%??Z%??[%??\%??]%??^%??_%??`%??a%?" xfId="2"/>
    <cellStyle name="?_x001d_?-" xfId="3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???????" xfId="8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информация по затратам и тарифам на  произ теплоэ" xfId="19"/>
    <cellStyle name="_ heading%" xfId="20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информация по затратам и тарифам на  произ теплоэ" xfId="26"/>
    <cellStyle name="_ heading£" xfId="27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информация по затратам и тарифам на  произ теплоэ" xfId="33"/>
    <cellStyle name="_ heading¥" xfId="34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информация по затратам и тарифам на  произ теплоэ" xfId="40"/>
    <cellStyle name="_ heading€" xfId="41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информация по затратам и тарифам на  произ теплоэ" xfId="47"/>
    <cellStyle name="_ headingx" xfId="48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информация по затратам и тарифам на  произ теплоэ" xfId="54"/>
    <cellStyle name="_%(SignOnly)" xfId="55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информация по затратам и тарифам на  произ теплоэ" xfId="61"/>
    <cellStyle name="_%(SignSpaceOnly)" xfId="62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информация по затратам и тарифам на  произ теплоэ" xfId="68"/>
    <cellStyle name="_0.0[1space]" xfId="69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информация по затратам и тарифам на  произ теплоэ" xfId="75"/>
    <cellStyle name="_0.0[2space]" xfId="7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информация по затратам и тарифам на  произ теплоэ" xfId="82"/>
    <cellStyle name="_0.0[3space]" xfId="83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информация по затратам и тарифам на  произ теплоэ" xfId="89"/>
    <cellStyle name="_0.0[4space]" xfId="9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информация по затратам и тарифам на  произ теплоэ" xfId="95"/>
    <cellStyle name="_0.0[6space]" xfId="96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информация по затратам и тарифам на  произ теплоэ" xfId="101"/>
    <cellStyle name="_0.0[7space]" xfId="102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информация по затратам и тарифам на  произ теплоэ" xfId="107"/>
    <cellStyle name="_0.0[8space]" xfId="108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информация по затратам и тарифам на  произ теплоэ" xfId="113"/>
    <cellStyle name="_0.00[1space]" xfId="114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информация по затратам и тарифам на  произ теплоэ" xfId="119"/>
    <cellStyle name="_0.00[2space]" xfId="12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информация по затратам и тарифам на  произ теплоэ" xfId="125"/>
    <cellStyle name="_0.00[3space]" xfId="126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информация по затратам и тарифам на  произ теплоэ" xfId="131"/>
    <cellStyle name="_0.00[4space]" xfId="132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информация по затратам и тарифам на  произ теплоэ" xfId="137"/>
    <cellStyle name="_0.00[7space]" xfId="138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информация по затратам и тарифам на  произ теплоэ" xfId="143"/>
    <cellStyle name="_0.00[8space]" xfId="144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информация по затратам и тарифам на  произ теплоэ" xfId="149"/>
    <cellStyle name="_0.00[9space]" xfId="15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информация по затратам и тарифам на  произ теплоэ" xfId="155"/>
    <cellStyle name="_0[1space]" xfId="156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информация по затратам и тарифам на  произ теплоэ" xfId="161"/>
    <cellStyle name="_0[2space]" xfId="162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информация по затратам и тарифам на  произ теплоэ" xfId="167"/>
    <cellStyle name="_0[3space]" xfId="168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информация по затратам и тарифам на  произ теплоэ" xfId="173"/>
    <cellStyle name="_0[4space]" xfId="174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информация по затратам и тарифам на  произ теплоэ" xfId="179"/>
    <cellStyle name="_0[6space]" xfId="18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информация по затратам и тарифам на  произ теплоэ" xfId="185"/>
    <cellStyle name="_0[7space]" xfId="186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информация по затратам и тарифам на  произ теплоэ" xfId="191"/>
    <cellStyle name="_0747_DCF_sugar_10" xfId="192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информация по затратам и тарифам на  произ теплоэ" xfId="197"/>
    <cellStyle name="_0747_DCF_sugar_11" xfId="198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информация по затратам и тарифам на  произ теплоэ" xfId="203"/>
    <cellStyle name="_0747_DCF_sugar_17" xfId="204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B Elimination journal entries-IS_CAFEC Group IFRS 2007" xfId="217"/>
    <cellStyle name="_BEV_Eurocement(01.06.05)_14" xfId="218"/>
    <cellStyle name="_BEV_Eurocement(01.06.05)_14_DCF" xfId="219"/>
    <cellStyle name="_BEV_Eurocement(01.06.05)_14_DCF 3 с увел  объемами 14 12 07 " xfId="220"/>
    <cellStyle name="_BEV_Eurocement(01.06.05)_14_DCF_Pavlodar_9" xfId="221"/>
    <cellStyle name="_Book1" xfId="222"/>
    <cellStyle name="_Book1_DCF" xfId="223"/>
    <cellStyle name="_Book1_DCF 3 с увел  объемами 14 12 07 " xfId="224"/>
    <cellStyle name="_Book1_DCF_Pavlodar_9" xfId="225"/>
    <cellStyle name="_Book2" xfId="226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информация по затратам и тарифам на  произ теплоэ" xfId="231"/>
    <cellStyle name="_Comma" xfId="232"/>
    <cellStyle name="_Comma_Copy of Uralkali Summary Business Plan 14 Apr 04 (sent)1250404 input for Union DCF" xfId="233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_DCF" xfId="246"/>
    <cellStyle name="_Copy of Uralkali Summary Business Plan 14 Apr 04 (sent)1250404 input for Union DCF_DCF 3 с увел  объемами 14 12 07 " xfId="247"/>
    <cellStyle name="_Copy of Uralkali Summary Business Plan 14 Apr 04 (sent)1250404 input for Union DCF_DCF_Pavlodar_9" xfId="248"/>
    <cellStyle name="_Cost forms - presentation2" xfId="249"/>
    <cellStyle name="_Cost forms - presentation2_DCF" xfId="250"/>
    <cellStyle name="_Cost forms - presentation2_DCF 3 с увел  объемами 14 12 07 " xfId="251"/>
    <cellStyle name="_Cost forms - presentation2_DCF_Pavlodar_9" xfId="252"/>
    <cellStyle name="_Currency" xfId="253"/>
    <cellStyle name="_Currency_Copy of Uralkali Summary Business Plan 14 Apr 04 (sent)1250404 input for Union DCF" xfId="254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информация по затратам и тарифам на  произ теплоэ" xfId="264"/>
    <cellStyle name="_CurrencySpace" xfId="265"/>
    <cellStyle name="_CurrencySpace_Copy of Uralkali Summary Business Plan 14 Apr 04 (sent)1250404 input for Union DCF" xfId="266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4 кв 2008" xfId="274"/>
    <cellStyle name="_CurrencySpace_DCF 3 с увел  объемами 14 12 07 " xfId="275"/>
    <cellStyle name="_CurrencySpace_DCF 3 с увел  объемами 14 12 07 _СводФ3_ЦАТЭК_Консолид_4 кв 2008" xfId="276"/>
    <cellStyle name="_CurrencySpace_DCF_Pavlodar_9" xfId="277"/>
    <cellStyle name="_CurrencySpace_DCF_СводФ3_ЦАТЭК_Консолид_4 кв 2008" xfId="2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4 кв 2008" xfId="280"/>
    <cellStyle name="_DCF Lucchini Piombino_Draft_v.02_16(New)_v.04_es" xfId="281"/>
    <cellStyle name="_DCF Lucchini Piombino_Draft_v.02_16(New)_v.04_es_DCF" xfId="282"/>
    <cellStyle name="_DCF Lucchini Piombino_Draft_v.02_16(New)_v.04_es_DCF 3 с увел  объемами 14 12 07 " xfId="283"/>
    <cellStyle name="_DCF Lucchini Piombino_Draft_v.02_16(New)_v.04_es_DCF_Pavlodar_9" xfId="284"/>
    <cellStyle name="_DCF Lucchini_France_12_DA" xfId="285"/>
    <cellStyle name="_DCF Lucchini_France_12_DA_DCF" xfId="286"/>
    <cellStyle name="_DCF Lucchini_France_12_DA_DCF 3 с увел  объемами 14 12 07 " xfId="287"/>
    <cellStyle name="_DCF Lucchini_France_12_DA_DCF_Pavlodar_9" xfId="288"/>
    <cellStyle name="_DCF Mih GOK_2005_Draft_9" xfId="289"/>
    <cellStyle name="_DCF Mih GOK_2005_Draft_9_DCF" xfId="290"/>
    <cellStyle name="_DCF Mih GOK_2005_Draft_9_DCF 3 с увел  объемами 14 12 07 " xfId="291"/>
    <cellStyle name="_DCF Mih GOK_2005_Draft_9_DCF_Pavlodar_9" xfId="292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информация по затратам и тарифам на  произ теплоэ" xfId="300"/>
    <cellStyle name="_DCF_Bikom_14" xfId="301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информация по затратам и тарифам на  произ теплоэ" xfId="306"/>
    <cellStyle name="_dcf_draft_44" xfId="307"/>
    <cellStyle name="_dcf_draft_44_Comcor_TV" xfId="308"/>
    <cellStyle name="_dcf_draft_44_Comcor_TV_DCF" xfId="309"/>
    <cellStyle name="_dcf_draft_44_Comcor_TV_DCF 3 с увел  объемами 14 12 07 " xfId="310"/>
    <cellStyle name="_dcf_draft_44_Comcor_TV_DCF_Pavlodar_9" xfId="311"/>
    <cellStyle name="_dcf_draft_44_DCF" xfId="312"/>
    <cellStyle name="_dcf_draft_44_DCF 3 с увел  объемами 14 12 07 " xfId="313"/>
    <cellStyle name="_dcf_draft_44_DCF_Pavlodar_9" xfId="314"/>
    <cellStyle name="_DCF_Kazankovskaya Mine_1" xfId="315"/>
    <cellStyle name="_DCF_Kazankovskaya Mine_1_DCF" xfId="316"/>
    <cellStyle name="_DCF_Kazankovskaya Mine_1_DCF 3 с увел  объемами 14 12 07 " xfId="317"/>
    <cellStyle name="_DCF_Kazankovskaya Mine_1_DCF_Pavlodar_9" xfId="318"/>
    <cellStyle name="_DCF_Kazankovskaya Mine_18" xfId="319"/>
    <cellStyle name="_DCF_Kazankovskaya Mine_18_DCF" xfId="320"/>
    <cellStyle name="_DCF_Kazankovskaya Mine_18_DCF 3 с увел  объемами 14 12 07 " xfId="321"/>
    <cellStyle name="_DCF_Kazankovskaya Mine_18_DCF_Pavlodar_9" xfId="322"/>
    <cellStyle name="_DCF_Kazankovskaya Mine_9" xfId="323"/>
    <cellStyle name="_DCF_Kazankovskaya Mine_9_DCF" xfId="324"/>
    <cellStyle name="_DCF_Kazankovskaya Mine_9_DCF 3 с увел  объемами 14 12 07 " xfId="325"/>
    <cellStyle name="_DCF_Kazankovskaya Mine_9_DCF_Pavlodar_9" xfId="326"/>
    <cellStyle name="_DCF_KRU_10" xfId="327"/>
    <cellStyle name="_DCF_KRU_10_DCF" xfId="328"/>
    <cellStyle name="_DCF_KRU_10_DCF 3 с увел  объемами 14 12 07 " xfId="329"/>
    <cellStyle name="_DCF_KRU_10_DCF_Pavlodar_9" xfId="330"/>
    <cellStyle name="_DCF_KRU_35" xfId="331"/>
    <cellStyle name="_DCF_KRU_35_DCF" xfId="332"/>
    <cellStyle name="_DCF_KRU_35_DCF 3 с увел  объемами 14 12 07 " xfId="333"/>
    <cellStyle name="_DCF_KRU_35_DCF_Pavlodar_9" xfId="334"/>
    <cellStyle name="_DCF_Masloproduct_15" xfId="335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информация по затратам и тарифам на  произ теплоэ" xfId="340"/>
    <cellStyle name="_DCF_Masloproduct_27" xfId="341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информация по затратам и тарифам на  произ теплоэ" xfId="346"/>
    <cellStyle name="_DCF_Masloproduct_29" xfId="347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информация по затратам и тарифам на  произ теплоэ" xfId="352"/>
    <cellStyle name="_DCF_Sibir Polymetally_25" xfId="353"/>
    <cellStyle name="_DCF_Sibir Polymetally_25_DCF" xfId="354"/>
    <cellStyle name="_DCF_Sibir Polymetally_25_DCF 3 с увел  объемами 14 12 07 " xfId="355"/>
    <cellStyle name="_DCF_Sibir Polymetally_25_DCF_Pavlodar_9" xfId="356"/>
    <cellStyle name="_DCF_Vertek_09" xfId="357"/>
    <cellStyle name="_DCF_Vertek_09_DCF" xfId="358"/>
    <cellStyle name="_DCF_Vertek_09_DCF 3 с увел  объемами 14 12 07 " xfId="359"/>
    <cellStyle name="_DCF_Vertek_09_DCF_Pavlodar_9" xfId="360"/>
    <cellStyle name="_DCF_Vredest_18" xfId="361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информация по затратам и тарифам на  произ теплоэ" xfId="366"/>
    <cellStyle name="_DCF_Vredest_2" xfId="367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Komet_DCF_25" xfId="372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информация по затратам и тарифам на  произ теплоэ" xfId="377"/>
    <cellStyle name="_DCF_Vredest_2_Komet_DCF_26" xfId="378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_DCF" xfId="386"/>
    <cellStyle name="_Dividends 032102_DCF 3 с увел  объемами 14 12 07 " xfId="387"/>
    <cellStyle name="_Dividends 032102_DCF_Pavlodar_9" xfId="388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информация по затратам и тарифам на  произ теплоэ" xfId="396"/>
    <cellStyle name="_FFF" xfId="397"/>
    <cellStyle name="_FFF_Capex-new" xfId="398"/>
    <cellStyle name="_FFF_Capex-new_DCF" xfId="399"/>
    <cellStyle name="_FFF_Capex-new_DCF 3 с увел  объемами 14 12 07 " xfId="400"/>
    <cellStyle name="_FFF_Capex-new_DCF_Pavlodar_9" xfId="401"/>
    <cellStyle name="_FFF_DCF" xfId="402"/>
    <cellStyle name="_FFF_DCF 3 с увел  объемами 14 12 07 " xfId="403"/>
    <cellStyle name="_FFF_DCF_Pavlodar_9" xfId="404"/>
    <cellStyle name="_FFF_Financial Plan - final_2" xfId="405"/>
    <cellStyle name="_FFF_Financial Plan - final_2_DCF" xfId="406"/>
    <cellStyle name="_FFF_Financial Plan - final_2_DCF 3 с увел  объемами 14 12 07 " xfId="407"/>
    <cellStyle name="_FFF_Financial Plan - final_2_DCF_Pavlodar_9" xfId="408"/>
    <cellStyle name="_FFF_Form 01(MB)" xfId="409"/>
    <cellStyle name="_FFF_Form 01(MB)_DCF" xfId="410"/>
    <cellStyle name="_FFF_Form 01(MB)_DCF 3 с увел  объемами 14 12 07 " xfId="411"/>
    <cellStyle name="_FFF_Form 01(MB)_DCF_Pavlodar_9" xfId="412"/>
    <cellStyle name="_FFF_Links_NK" xfId="413"/>
    <cellStyle name="_FFF_Links_NK_DCF" xfId="414"/>
    <cellStyle name="_FFF_Links_NK_DCF 3 с увел  объемами 14 12 07 " xfId="415"/>
    <cellStyle name="_FFF_Links_NK_DCF_Pavlodar_9" xfId="416"/>
    <cellStyle name="_FFF_N20_5" xfId="417"/>
    <cellStyle name="_FFF_N20_5_DCF" xfId="418"/>
    <cellStyle name="_FFF_N20_5_DCF 3 с увел  объемами 14 12 07 " xfId="419"/>
    <cellStyle name="_FFF_N20_5_DCF_Pavlodar_9" xfId="420"/>
    <cellStyle name="_FFF_N20_6" xfId="421"/>
    <cellStyle name="_FFF_N20_6_DCF" xfId="422"/>
    <cellStyle name="_FFF_N20_6_DCF 3 с увел  объемами 14 12 07 " xfId="423"/>
    <cellStyle name="_FFF_N20_6_DCF_Pavlodar_9" xfId="424"/>
    <cellStyle name="_FFF_New Form10_2" xfId="425"/>
    <cellStyle name="_FFF_New Form10_2_DCF" xfId="426"/>
    <cellStyle name="_FFF_New Form10_2_DCF 3 с увел  объемами 14 12 07 " xfId="427"/>
    <cellStyle name="_FFF_New Form10_2_DCF_Pavlodar_9" xfId="428"/>
    <cellStyle name="_FFF_Nsi" xfId="429"/>
    <cellStyle name="_FFF_Nsi - last version" xfId="430"/>
    <cellStyle name="_FFF_Nsi - last version for programming" xfId="431"/>
    <cellStyle name="_FFF_Nsi - last version for programming_DCF" xfId="432"/>
    <cellStyle name="_FFF_Nsi - last version for programming_DCF 3 с увел  объемами 14 12 07 " xfId="433"/>
    <cellStyle name="_FFF_Nsi - last version for programming_DCF_Pavlodar_9" xfId="434"/>
    <cellStyle name="_FFF_Nsi - last version_DCF" xfId="435"/>
    <cellStyle name="_FFF_Nsi - last version_DCF 3 с увел  объемами 14 12 07 " xfId="436"/>
    <cellStyle name="_FFF_Nsi - last version_DCF_Pavlodar_9" xfId="437"/>
    <cellStyle name="_FFF_Nsi - next_last version" xfId="438"/>
    <cellStyle name="_FFF_Nsi - next_last version_DCF" xfId="439"/>
    <cellStyle name="_FFF_Nsi - next_last version_DCF 3 с увел  объемами 14 12 07 " xfId="440"/>
    <cellStyle name="_FFF_Nsi - next_last version_DCF_Pavlodar_9" xfId="441"/>
    <cellStyle name="_FFF_Nsi - plan - final" xfId="442"/>
    <cellStyle name="_FFF_Nsi - plan - final_DCF" xfId="443"/>
    <cellStyle name="_FFF_Nsi - plan - final_DCF 3 с увел  объемами 14 12 07 " xfId="444"/>
    <cellStyle name="_FFF_Nsi - plan - final_DCF_Pavlodar_9" xfId="445"/>
    <cellStyle name="_FFF_Nsi -super_ last version" xfId="446"/>
    <cellStyle name="_FFF_Nsi -super_ last version_DCF" xfId="447"/>
    <cellStyle name="_FFF_Nsi -super_ last version_DCF 3 с увел  объемами 14 12 07 " xfId="448"/>
    <cellStyle name="_FFF_Nsi -super_ last version_DCF_Pavlodar_9" xfId="449"/>
    <cellStyle name="_FFF_Nsi(2)" xfId="450"/>
    <cellStyle name="_FFF_Nsi(2)_DCF" xfId="451"/>
    <cellStyle name="_FFF_Nsi(2)_DCF 3 с увел  объемами 14 12 07 " xfId="452"/>
    <cellStyle name="_FFF_Nsi(2)_DCF_Pavlodar_9" xfId="453"/>
    <cellStyle name="_FFF_Nsi_1" xfId="454"/>
    <cellStyle name="_FFF_Nsi_1_DCF" xfId="455"/>
    <cellStyle name="_FFF_Nsi_1_DCF 3 с увел  объемами 14 12 07 " xfId="456"/>
    <cellStyle name="_FFF_Nsi_1_DCF_Pavlodar_9" xfId="457"/>
    <cellStyle name="_FFF_Nsi_139" xfId="458"/>
    <cellStyle name="_FFF_Nsi_139_DCF" xfId="459"/>
    <cellStyle name="_FFF_Nsi_139_DCF 3 с увел  объемами 14 12 07 " xfId="460"/>
    <cellStyle name="_FFF_Nsi_139_DCF_Pavlodar_9" xfId="461"/>
    <cellStyle name="_FFF_Nsi_140" xfId="462"/>
    <cellStyle name="_FFF_Nsi_140(Зах)" xfId="463"/>
    <cellStyle name="_FFF_Nsi_140(Зах)_DCF" xfId="464"/>
    <cellStyle name="_FFF_Nsi_140(Зах)_DCF 3 с увел  объемами 14 12 07 " xfId="465"/>
    <cellStyle name="_FFF_Nsi_140(Зах)_DCF_Pavlodar_9" xfId="466"/>
    <cellStyle name="_FFF_Nsi_140_DCF" xfId="467"/>
    <cellStyle name="_FFF_Nsi_140_DCF 3 с увел  объемами 14 12 07 " xfId="468"/>
    <cellStyle name="_FFF_Nsi_140_DCF_Pavlodar_9" xfId="469"/>
    <cellStyle name="_FFF_Nsi_140_mod" xfId="470"/>
    <cellStyle name="_FFF_Nsi_140_mod_DCF" xfId="471"/>
    <cellStyle name="_FFF_Nsi_140_mod_DCF 3 с увел  объемами 14 12 07 " xfId="472"/>
    <cellStyle name="_FFF_Nsi_140_mod_DCF_Pavlodar_9" xfId="473"/>
    <cellStyle name="_FFF_Nsi_158" xfId="474"/>
    <cellStyle name="_FFF_Nsi_158_DCF" xfId="475"/>
    <cellStyle name="_FFF_Nsi_158_DCF 3 с увел  объемами 14 12 07 " xfId="476"/>
    <cellStyle name="_FFF_Nsi_158_DCF_Pavlodar_9" xfId="477"/>
    <cellStyle name="_FFF_Nsi_DCF" xfId="478"/>
    <cellStyle name="_FFF_Nsi_DCF 3 с увел  объемами 14 12 07 " xfId="479"/>
    <cellStyle name="_FFF_Nsi_DCF_Pavlodar_9" xfId="480"/>
    <cellStyle name="_FFF_Nsi_Express" xfId="481"/>
    <cellStyle name="_FFF_Nsi_Express_DCF" xfId="482"/>
    <cellStyle name="_FFF_Nsi_Express_DCF 3 с увел  объемами 14 12 07 " xfId="483"/>
    <cellStyle name="_FFF_Nsi_Express_DCF_Pavlodar_9" xfId="484"/>
    <cellStyle name="_FFF_Nsi_Jan1" xfId="485"/>
    <cellStyle name="_FFF_Nsi_Jan1_DCF" xfId="486"/>
    <cellStyle name="_FFF_Nsi_Jan1_DCF 3 с увел  объемами 14 12 07 " xfId="487"/>
    <cellStyle name="_FFF_Nsi_Jan1_DCF_Pavlodar_9" xfId="488"/>
    <cellStyle name="_FFF_Nsi_test" xfId="489"/>
    <cellStyle name="_FFF_Nsi_test_DCF" xfId="490"/>
    <cellStyle name="_FFF_Nsi_test_DCF 3 с увел  объемами 14 12 07 " xfId="491"/>
    <cellStyle name="_FFF_Nsi_test_DCF_Pavlodar_9" xfId="492"/>
    <cellStyle name="_FFF_Nsi2" xfId="493"/>
    <cellStyle name="_FFF_Nsi2_DCF" xfId="494"/>
    <cellStyle name="_FFF_Nsi2_DCF 3 с увел  объемами 14 12 07 " xfId="495"/>
    <cellStyle name="_FFF_Nsi2_DCF_Pavlodar_9" xfId="496"/>
    <cellStyle name="_FFF_Nsi-Services" xfId="497"/>
    <cellStyle name="_FFF_Nsi-Services_DCF" xfId="498"/>
    <cellStyle name="_FFF_Nsi-Services_DCF 3 с увел  объемами 14 12 07 " xfId="499"/>
    <cellStyle name="_FFF_Nsi-Services_DCF_Pavlodar_9" xfId="500"/>
    <cellStyle name="_FFF_P&amp;L" xfId="501"/>
    <cellStyle name="_FFF_P&amp;L_DCF" xfId="502"/>
    <cellStyle name="_FFF_P&amp;L_DCF 3 с увел  объемами 14 12 07 " xfId="503"/>
    <cellStyle name="_FFF_P&amp;L_DCF_Pavlodar_9" xfId="504"/>
    <cellStyle name="_FFF_S0400" xfId="505"/>
    <cellStyle name="_FFF_S0400_DCF" xfId="506"/>
    <cellStyle name="_FFF_S0400_DCF 3 с увел  объемами 14 12 07 " xfId="507"/>
    <cellStyle name="_FFF_S0400_DCF_Pavlodar_9" xfId="508"/>
    <cellStyle name="_FFF_S13001" xfId="509"/>
    <cellStyle name="_FFF_S13001_DCF" xfId="510"/>
    <cellStyle name="_FFF_S13001_DCF 3 с увел  объемами 14 12 07 " xfId="511"/>
    <cellStyle name="_FFF_S13001_DCF_Pavlodar_9" xfId="512"/>
    <cellStyle name="_FFF_Sheet1" xfId="513"/>
    <cellStyle name="_FFF_Sheet1_DCF" xfId="514"/>
    <cellStyle name="_FFF_Sheet1_DCF 3 с увел  объемами 14 12 07 " xfId="515"/>
    <cellStyle name="_FFF_Sheet1_DCF_Pavlodar_9" xfId="516"/>
    <cellStyle name="_FFF_sofi - plan_AP270202ii" xfId="517"/>
    <cellStyle name="_FFF_sofi - plan_AP270202ii_DCF" xfId="518"/>
    <cellStyle name="_FFF_sofi - plan_AP270202ii_DCF 3 с увел  объемами 14 12 07 " xfId="519"/>
    <cellStyle name="_FFF_sofi - plan_AP270202ii_DCF_Pavlodar_9" xfId="520"/>
    <cellStyle name="_FFF_sofi - plan_AP270202iii" xfId="521"/>
    <cellStyle name="_FFF_sofi - plan_AP270202iii_DCF" xfId="522"/>
    <cellStyle name="_FFF_sofi - plan_AP270202iii_DCF 3 с увел  объемами 14 12 07 " xfId="523"/>
    <cellStyle name="_FFF_sofi - plan_AP270202iii_DCF_Pavlodar_9" xfId="524"/>
    <cellStyle name="_FFF_sofi - plan_AP270202iv" xfId="525"/>
    <cellStyle name="_FFF_sofi - plan_AP270202iv_DCF" xfId="526"/>
    <cellStyle name="_FFF_sofi - plan_AP270202iv_DCF 3 с увел  объемами 14 12 07 " xfId="527"/>
    <cellStyle name="_FFF_sofi - plan_AP270202iv_DCF_Pavlodar_9" xfId="528"/>
    <cellStyle name="_FFF_Sofi vs Sobi" xfId="529"/>
    <cellStyle name="_FFF_Sofi vs Sobi_DCF" xfId="530"/>
    <cellStyle name="_FFF_Sofi vs Sobi_DCF 3 с увел  объемами 14 12 07 " xfId="531"/>
    <cellStyle name="_FFF_Sofi vs Sobi_DCF_Pavlodar_9" xfId="532"/>
    <cellStyle name="_FFF_Sofi_PBD 27-11-01" xfId="533"/>
    <cellStyle name="_FFF_Sofi_PBD 27-11-01_DCF" xfId="534"/>
    <cellStyle name="_FFF_Sofi_PBD 27-11-01_DCF 3 с увел  объемами 14 12 07 " xfId="535"/>
    <cellStyle name="_FFF_Sofi_PBD 27-11-01_DCF_Pavlodar_9" xfId="536"/>
    <cellStyle name="_FFF_SOFI_TEPs_AOK_130902" xfId="537"/>
    <cellStyle name="_FFF_SOFI_TEPs_AOK_130902_DCF" xfId="538"/>
    <cellStyle name="_FFF_SOFI_TEPs_AOK_130902_DCF 3 с увел  объемами 14 12 07 " xfId="539"/>
    <cellStyle name="_FFF_SOFI_TEPs_AOK_130902_DCF_Pavlodar_9" xfId="540"/>
    <cellStyle name="_FFF_Sofi145a" xfId="541"/>
    <cellStyle name="_FFF_Sofi145a_DCF" xfId="542"/>
    <cellStyle name="_FFF_Sofi145a_DCF 3 с увел  объемами 14 12 07 " xfId="543"/>
    <cellStyle name="_FFF_Sofi145a_DCF_Pavlodar_9" xfId="544"/>
    <cellStyle name="_FFF_Sofi153" xfId="545"/>
    <cellStyle name="_FFF_Sofi153_DCF" xfId="546"/>
    <cellStyle name="_FFF_Sofi153_DCF 3 с увел  объемами 14 12 07 " xfId="547"/>
    <cellStyle name="_FFF_Sofi153_DCF_Pavlodar_9" xfId="548"/>
    <cellStyle name="_FFF_Summary" xfId="549"/>
    <cellStyle name="_FFF_Summary_DCF" xfId="550"/>
    <cellStyle name="_FFF_Summary_DCF 3 с увел  объемами 14 12 07 " xfId="551"/>
    <cellStyle name="_FFF_Summary_DCF_Pavlodar_9" xfId="552"/>
    <cellStyle name="_FFF_SXXXX_Express_c Links" xfId="553"/>
    <cellStyle name="_FFF_SXXXX_Express_c Links_DCF" xfId="554"/>
    <cellStyle name="_FFF_SXXXX_Express_c Links_DCF 3 с увел  объемами 14 12 07 " xfId="555"/>
    <cellStyle name="_FFF_SXXXX_Express_c Links_DCF_Pavlodar_9" xfId="556"/>
    <cellStyle name="_FFF_Tax_form_1кв_3" xfId="557"/>
    <cellStyle name="_FFF_Tax_form_1кв_3_DCF" xfId="558"/>
    <cellStyle name="_FFF_Tax_form_1кв_3_DCF 3 с увел  объемами 14 12 07 " xfId="559"/>
    <cellStyle name="_FFF_Tax_form_1кв_3_DCF_Pavlodar_9" xfId="560"/>
    <cellStyle name="_FFF_test_11" xfId="561"/>
    <cellStyle name="_FFF_test_11_DCF" xfId="562"/>
    <cellStyle name="_FFF_test_11_DCF 3 с увел  объемами 14 12 07 " xfId="563"/>
    <cellStyle name="_FFF_test_11_DCF_Pavlodar_9" xfId="564"/>
    <cellStyle name="_FFF_БКЭ" xfId="565"/>
    <cellStyle name="_FFF_БКЭ_DCF" xfId="566"/>
    <cellStyle name="_FFF_БКЭ_DCF 3 с увел  объемами 14 12 07 " xfId="567"/>
    <cellStyle name="_FFF_БКЭ_DCF_Pavlodar_9" xfId="568"/>
    <cellStyle name="_FFF_для вставки в пакет за 2001" xfId="569"/>
    <cellStyle name="_FFF_для вставки в пакет за 2001_DCF" xfId="570"/>
    <cellStyle name="_FFF_для вставки в пакет за 2001_DCF 3 с увел  объемами 14 12 07 " xfId="571"/>
    <cellStyle name="_FFF_для вставки в пакет за 2001_DCF_Pavlodar_9" xfId="572"/>
    <cellStyle name="_FFF_дляГалиныВ" xfId="573"/>
    <cellStyle name="_FFF_дляГалиныВ_DCF" xfId="574"/>
    <cellStyle name="_FFF_дляГалиныВ_DCF 3 с увел  объемами 14 12 07 " xfId="575"/>
    <cellStyle name="_FFF_дляГалиныВ_DCF_Pavlodar_9" xfId="576"/>
    <cellStyle name="_FFF_Книга7" xfId="577"/>
    <cellStyle name="_FFF_Книга7_DCF" xfId="578"/>
    <cellStyle name="_FFF_Книга7_DCF 3 с увел  объемами 14 12 07 " xfId="579"/>
    <cellStyle name="_FFF_Книга7_DCF_Pavlodar_9" xfId="580"/>
    <cellStyle name="_FFF_Лист1" xfId="581"/>
    <cellStyle name="_FFF_Лист1_DCF" xfId="582"/>
    <cellStyle name="_FFF_Лист1_DCF 3 с увел  объемами 14 12 07 " xfId="583"/>
    <cellStyle name="_FFF_Лист1_DCF_Pavlodar_9" xfId="584"/>
    <cellStyle name="_FFF_ОСН. ДЕЯТ." xfId="585"/>
    <cellStyle name="_FFF_ОСН. ДЕЯТ._DCF" xfId="586"/>
    <cellStyle name="_FFF_ОСН. ДЕЯТ._DCF 3 с увел  объемами 14 12 07 " xfId="587"/>
    <cellStyle name="_FFF_ОСН. ДЕЯТ._DCF_Pavlodar_9" xfId="588"/>
    <cellStyle name="_FFF_Подразделения" xfId="589"/>
    <cellStyle name="_FFF_Подразделения_DCF" xfId="590"/>
    <cellStyle name="_FFF_Подразделения_DCF 3 с увел  объемами 14 12 07 " xfId="591"/>
    <cellStyle name="_FFF_Подразделения_DCF_Pavlodar_9" xfId="592"/>
    <cellStyle name="_FFF_Список тиражирования" xfId="593"/>
    <cellStyle name="_FFF_Список тиражирования_DCF" xfId="594"/>
    <cellStyle name="_FFF_Список тиражирования_DCF 3 с увел  объемами 14 12 07 " xfId="595"/>
    <cellStyle name="_FFF_Список тиражирования_DCF_Pavlodar_9" xfId="596"/>
    <cellStyle name="_FFF_Форма 12 last" xfId="597"/>
    <cellStyle name="_FFF_Форма 12 last_DCF" xfId="598"/>
    <cellStyle name="_FFF_Форма 12 last_DCF 3 с увел  объемами 14 12 07 " xfId="599"/>
    <cellStyle name="_FFF_Форма 12 last_DCF_Pavlodar_9" xfId="600"/>
    <cellStyle name="_Final_Book_010301" xfId="601"/>
    <cellStyle name="_Final_Book_010301_Capex-new" xfId="602"/>
    <cellStyle name="_Final_Book_010301_Capex-new_DCF" xfId="603"/>
    <cellStyle name="_Final_Book_010301_Capex-new_DCF 3 с увел  объемами 14 12 07 " xfId="604"/>
    <cellStyle name="_Final_Book_010301_Capex-new_DCF_Pavlodar_9" xfId="605"/>
    <cellStyle name="_Final_Book_010301_DCF" xfId="606"/>
    <cellStyle name="_Final_Book_010301_DCF 3 с увел  объемами 14 12 07 " xfId="607"/>
    <cellStyle name="_Final_Book_010301_DCF_Pavlodar_9" xfId="608"/>
    <cellStyle name="_Final_Book_010301_Financial Plan - final_2" xfId="609"/>
    <cellStyle name="_Final_Book_010301_Financial Plan - final_2_DCF" xfId="610"/>
    <cellStyle name="_Final_Book_010301_Financial Plan - final_2_DCF 3 с увел  объемами 14 12 07 " xfId="611"/>
    <cellStyle name="_Final_Book_010301_Financial Plan - final_2_DCF_Pavlodar_9" xfId="612"/>
    <cellStyle name="_Final_Book_010301_Form 01(MB)" xfId="613"/>
    <cellStyle name="_Final_Book_010301_Form 01(MB)_DCF" xfId="614"/>
    <cellStyle name="_Final_Book_010301_Form 01(MB)_DCF 3 с увел  объемами 14 12 07 " xfId="615"/>
    <cellStyle name="_Final_Book_010301_Form 01(MB)_DCF_Pavlodar_9" xfId="616"/>
    <cellStyle name="_Final_Book_010301_Links_NK" xfId="617"/>
    <cellStyle name="_Final_Book_010301_Links_NK_DCF" xfId="618"/>
    <cellStyle name="_Final_Book_010301_Links_NK_DCF 3 с увел  объемами 14 12 07 " xfId="619"/>
    <cellStyle name="_Final_Book_010301_Links_NK_DCF_Pavlodar_9" xfId="620"/>
    <cellStyle name="_Final_Book_010301_N20_5" xfId="621"/>
    <cellStyle name="_Final_Book_010301_N20_5_DCF" xfId="622"/>
    <cellStyle name="_Final_Book_010301_N20_5_DCF 3 с увел  объемами 14 12 07 " xfId="623"/>
    <cellStyle name="_Final_Book_010301_N20_5_DCF_Pavlodar_9" xfId="624"/>
    <cellStyle name="_Final_Book_010301_N20_6" xfId="625"/>
    <cellStyle name="_Final_Book_010301_N20_6_DCF" xfId="626"/>
    <cellStyle name="_Final_Book_010301_N20_6_DCF 3 с увел  объемами 14 12 07 " xfId="627"/>
    <cellStyle name="_Final_Book_010301_N20_6_DCF_Pavlodar_9" xfId="628"/>
    <cellStyle name="_Final_Book_010301_New Form10_2" xfId="629"/>
    <cellStyle name="_Final_Book_010301_New Form10_2_DCF" xfId="630"/>
    <cellStyle name="_Final_Book_010301_New Form10_2_DCF 3 с увел  объемами 14 12 07 " xfId="631"/>
    <cellStyle name="_Final_Book_010301_New Form10_2_DCF_Pavlodar_9" xfId="632"/>
    <cellStyle name="_Final_Book_010301_Nsi" xfId="633"/>
    <cellStyle name="_Final_Book_010301_Nsi - last version" xfId="634"/>
    <cellStyle name="_Final_Book_010301_Nsi - last version for programming" xfId="635"/>
    <cellStyle name="_Final_Book_010301_Nsi - last version for programming_DCF" xfId="636"/>
    <cellStyle name="_Final_Book_010301_Nsi - last version for programming_DCF 3 с увел  объемами 14 12 07 " xfId="637"/>
    <cellStyle name="_Final_Book_010301_Nsi - last version for programming_DCF_Pavlodar_9" xfId="638"/>
    <cellStyle name="_Final_Book_010301_Nsi - last version_DCF" xfId="639"/>
    <cellStyle name="_Final_Book_010301_Nsi - last version_DCF 3 с увел  объемами 14 12 07 " xfId="640"/>
    <cellStyle name="_Final_Book_010301_Nsi - last version_DCF_Pavlodar_9" xfId="641"/>
    <cellStyle name="_Final_Book_010301_Nsi - next_last version" xfId="642"/>
    <cellStyle name="_Final_Book_010301_Nsi - next_last version_DCF" xfId="643"/>
    <cellStyle name="_Final_Book_010301_Nsi - next_last version_DCF 3 с увел  объемами 14 12 07 " xfId="644"/>
    <cellStyle name="_Final_Book_010301_Nsi - next_last version_DCF_Pavlodar_9" xfId="645"/>
    <cellStyle name="_Final_Book_010301_Nsi - plan - final" xfId="646"/>
    <cellStyle name="_Final_Book_010301_Nsi - plan - final_DCF" xfId="647"/>
    <cellStyle name="_Final_Book_010301_Nsi - plan - final_DCF 3 с увел  объемами 14 12 07 " xfId="648"/>
    <cellStyle name="_Final_Book_010301_Nsi - plan - final_DCF_Pavlodar_9" xfId="649"/>
    <cellStyle name="_Final_Book_010301_Nsi -super_ last version" xfId="650"/>
    <cellStyle name="_Final_Book_010301_Nsi -super_ last version_DCF" xfId="651"/>
    <cellStyle name="_Final_Book_010301_Nsi -super_ last version_DCF 3 с увел  объемами 14 12 07 " xfId="652"/>
    <cellStyle name="_Final_Book_010301_Nsi -super_ last version_DCF_Pavlodar_9" xfId="653"/>
    <cellStyle name="_Final_Book_010301_Nsi(2)" xfId="654"/>
    <cellStyle name="_Final_Book_010301_Nsi(2)_DCF" xfId="655"/>
    <cellStyle name="_Final_Book_010301_Nsi(2)_DCF 3 с увел  объемами 14 12 07 " xfId="656"/>
    <cellStyle name="_Final_Book_010301_Nsi(2)_DCF_Pavlodar_9" xfId="657"/>
    <cellStyle name="_Final_Book_010301_Nsi_1" xfId="658"/>
    <cellStyle name="_Final_Book_010301_Nsi_1_DCF" xfId="659"/>
    <cellStyle name="_Final_Book_010301_Nsi_1_DCF 3 с увел  объемами 14 12 07 " xfId="660"/>
    <cellStyle name="_Final_Book_010301_Nsi_1_DCF_Pavlodar_9" xfId="661"/>
    <cellStyle name="_Final_Book_010301_Nsi_139" xfId="662"/>
    <cellStyle name="_Final_Book_010301_Nsi_139_DCF" xfId="663"/>
    <cellStyle name="_Final_Book_010301_Nsi_139_DCF 3 с увел  объемами 14 12 07 " xfId="664"/>
    <cellStyle name="_Final_Book_010301_Nsi_139_DCF_Pavlodar_9" xfId="665"/>
    <cellStyle name="_Final_Book_010301_Nsi_140" xfId="666"/>
    <cellStyle name="_Final_Book_010301_Nsi_140(Зах)" xfId="667"/>
    <cellStyle name="_Final_Book_010301_Nsi_140(Зах)_DCF" xfId="668"/>
    <cellStyle name="_Final_Book_010301_Nsi_140(Зах)_DCF 3 с увел  объемами 14 12 07 " xfId="669"/>
    <cellStyle name="_Final_Book_010301_Nsi_140(Зах)_DCF_Pavlodar_9" xfId="670"/>
    <cellStyle name="_Final_Book_010301_Nsi_140_DCF" xfId="671"/>
    <cellStyle name="_Final_Book_010301_Nsi_140_DCF 3 с увел  объемами 14 12 07 " xfId="672"/>
    <cellStyle name="_Final_Book_010301_Nsi_140_DCF_Pavlodar_9" xfId="673"/>
    <cellStyle name="_Final_Book_010301_Nsi_140_mod" xfId="674"/>
    <cellStyle name="_Final_Book_010301_Nsi_140_mod_DCF" xfId="675"/>
    <cellStyle name="_Final_Book_010301_Nsi_140_mod_DCF 3 с увел  объемами 14 12 07 " xfId="676"/>
    <cellStyle name="_Final_Book_010301_Nsi_140_mod_DCF_Pavlodar_9" xfId="677"/>
    <cellStyle name="_Final_Book_010301_Nsi_158" xfId="678"/>
    <cellStyle name="_Final_Book_010301_Nsi_158_DCF" xfId="679"/>
    <cellStyle name="_Final_Book_010301_Nsi_158_DCF 3 с увел  объемами 14 12 07 " xfId="680"/>
    <cellStyle name="_Final_Book_010301_Nsi_158_DCF_Pavlodar_9" xfId="681"/>
    <cellStyle name="_Final_Book_010301_Nsi_DCF" xfId="682"/>
    <cellStyle name="_Final_Book_010301_Nsi_DCF 3 с увел  объемами 14 12 07 " xfId="683"/>
    <cellStyle name="_Final_Book_010301_Nsi_DCF_Pavlodar_9" xfId="684"/>
    <cellStyle name="_Final_Book_010301_Nsi_Express" xfId="685"/>
    <cellStyle name="_Final_Book_010301_Nsi_Express_DCF" xfId="686"/>
    <cellStyle name="_Final_Book_010301_Nsi_Express_DCF 3 с увел  объемами 14 12 07 " xfId="687"/>
    <cellStyle name="_Final_Book_010301_Nsi_Express_DCF_Pavlodar_9" xfId="688"/>
    <cellStyle name="_Final_Book_010301_Nsi_Jan1" xfId="689"/>
    <cellStyle name="_Final_Book_010301_Nsi_Jan1_DCF" xfId="690"/>
    <cellStyle name="_Final_Book_010301_Nsi_Jan1_DCF 3 с увел  объемами 14 12 07 " xfId="691"/>
    <cellStyle name="_Final_Book_010301_Nsi_Jan1_DCF_Pavlodar_9" xfId="692"/>
    <cellStyle name="_Final_Book_010301_Nsi_test" xfId="693"/>
    <cellStyle name="_Final_Book_010301_Nsi_test_DCF" xfId="694"/>
    <cellStyle name="_Final_Book_010301_Nsi_test_DCF 3 с увел  объемами 14 12 07 " xfId="695"/>
    <cellStyle name="_Final_Book_010301_Nsi_test_DCF_Pavlodar_9" xfId="696"/>
    <cellStyle name="_Final_Book_010301_Nsi2" xfId="697"/>
    <cellStyle name="_Final_Book_010301_Nsi2_DCF" xfId="698"/>
    <cellStyle name="_Final_Book_010301_Nsi2_DCF 3 с увел  объемами 14 12 07 " xfId="699"/>
    <cellStyle name="_Final_Book_010301_Nsi2_DCF_Pavlodar_9" xfId="700"/>
    <cellStyle name="_Final_Book_010301_Nsi-Services" xfId="701"/>
    <cellStyle name="_Final_Book_010301_Nsi-Services_DCF" xfId="702"/>
    <cellStyle name="_Final_Book_010301_Nsi-Services_DCF 3 с увел  объемами 14 12 07 " xfId="703"/>
    <cellStyle name="_Final_Book_010301_Nsi-Services_DCF_Pavlodar_9" xfId="704"/>
    <cellStyle name="_Final_Book_010301_P&amp;L" xfId="705"/>
    <cellStyle name="_Final_Book_010301_P&amp;L_DCF" xfId="706"/>
    <cellStyle name="_Final_Book_010301_P&amp;L_DCF 3 с увел  объемами 14 12 07 " xfId="707"/>
    <cellStyle name="_Final_Book_010301_P&amp;L_DCF_Pavlodar_9" xfId="708"/>
    <cellStyle name="_Final_Book_010301_S0400" xfId="709"/>
    <cellStyle name="_Final_Book_010301_S0400_DCF" xfId="710"/>
    <cellStyle name="_Final_Book_010301_S0400_DCF 3 с увел  объемами 14 12 07 " xfId="711"/>
    <cellStyle name="_Final_Book_010301_S0400_DCF_Pavlodar_9" xfId="712"/>
    <cellStyle name="_Final_Book_010301_S13001" xfId="713"/>
    <cellStyle name="_Final_Book_010301_S13001_DCF" xfId="714"/>
    <cellStyle name="_Final_Book_010301_S13001_DCF 3 с увел  объемами 14 12 07 " xfId="715"/>
    <cellStyle name="_Final_Book_010301_S13001_DCF_Pavlodar_9" xfId="716"/>
    <cellStyle name="_Final_Book_010301_Sheet1" xfId="717"/>
    <cellStyle name="_Final_Book_010301_Sheet1_DCF" xfId="718"/>
    <cellStyle name="_Final_Book_010301_Sheet1_DCF 3 с увел  объемами 14 12 07 " xfId="719"/>
    <cellStyle name="_Final_Book_010301_Sheet1_DCF_Pavlodar_9" xfId="720"/>
    <cellStyle name="_Final_Book_010301_sofi - plan_AP270202ii" xfId="721"/>
    <cellStyle name="_Final_Book_010301_sofi - plan_AP270202ii_DCF" xfId="722"/>
    <cellStyle name="_Final_Book_010301_sofi - plan_AP270202ii_DCF 3 с увел  объемами 14 12 07 " xfId="723"/>
    <cellStyle name="_Final_Book_010301_sofi - plan_AP270202ii_DCF_Pavlodar_9" xfId="724"/>
    <cellStyle name="_Final_Book_010301_sofi - plan_AP270202iii" xfId="725"/>
    <cellStyle name="_Final_Book_010301_sofi - plan_AP270202iii_DCF" xfId="726"/>
    <cellStyle name="_Final_Book_010301_sofi - plan_AP270202iii_DCF 3 с увел  объемами 14 12 07 " xfId="727"/>
    <cellStyle name="_Final_Book_010301_sofi - plan_AP270202iii_DCF_Pavlodar_9" xfId="728"/>
    <cellStyle name="_Final_Book_010301_sofi - plan_AP270202iv" xfId="729"/>
    <cellStyle name="_Final_Book_010301_sofi - plan_AP270202iv_DCF" xfId="730"/>
    <cellStyle name="_Final_Book_010301_sofi - plan_AP270202iv_DCF 3 с увел  объемами 14 12 07 " xfId="731"/>
    <cellStyle name="_Final_Book_010301_sofi - plan_AP270202iv_DCF_Pavlodar_9" xfId="732"/>
    <cellStyle name="_Final_Book_010301_Sofi vs Sobi" xfId="733"/>
    <cellStyle name="_Final_Book_010301_Sofi vs Sobi_DCF" xfId="734"/>
    <cellStyle name="_Final_Book_010301_Sofi vs Sobi_DCF 3 с увел  объемами 14 12 07 " xfId="735"/>
    <cellStyle name="_Final_Book_010301_Sofi vs Sobi_DCF_Pavlodar_9" xfId="736"/>
    <cellStyle name="_Final_Book_010301_Sofi_PBD 27-11-01" xfId="737"/>
    <cellStyle name="_Final_Book_010301_Sofi_PBD 27-11-01_DCF" xfId="738"/>
    <cellStyle name="_Final_Book_010301_Sofi_PBD 27-11-01_DCF 3 с увел  объемами 14 12 07 " xfId="739"/>
    <cellStyle name="_Final_Book_010301_Sofi_PBD 27-11-01_DCF_Pavlodar_9" xfId="740"/>
    <cellStyle name="_Final_Book_010301_SOFI_TEPs_AOK_130902" xfId="741"/>
    <cellStyle name="_Final_Book_010301_SOFI_TEPs_AOK_130902_DCF" xfId="742"/>
    <cellStyle name="_Final_Book_010301_SOFI_TEPs_AOK_130902_DCF 3 с увел  объемами 14 12 07 " xfId="743"/>
    <cellStyle name="_Final_Book_010301_SOFI_TEPs_AOK_130902_DCF_Pavlodar_9" xfId="744"/>
    <cellStyle name="_Final_Book_010301_Sofi145a" xfId="745"/>
    <cellStyle name="_Final_Book_010301_Sofi145a_DCF" xfId="746"/>
    <cellStyle name="_Final_Book_010301_Sofi145a_DCF 3 с увел  объемами 14 12 07 " xfId="747"/>
    <cellStyle name="_Final_Book_010301_Sofi145a_DCF_Pavlodar_9" xfId="748"/>
    <cellStyle name="_Final_Book_010301_Sofi153" xfId="749"/>
    <cellStyle name="_Final_Book_010301_Sofi153_DCF" xfId="750"/>
    <cellStyle name="_Final_Book_010301_Sofi153_DCF 3 с увел  объемами 14 12 07 " xfId="751"/>
    <cellStyle name="_Final_Book_010301_Sofi153_DCF_Pavlodar_9" xfId="752"/>
    <cellStyle name="_Final_Book_010301_Summary" xfId="753"/>
    <cellStyle name="_Final_Book_010301_Summary_DCF" xfId="754"/>
    <cellStyle name="_Final_Book_010301_Summary_DCF 3 с увел  объемами 14 12 07 " xfId="755"/>
    <cellStyle name="_Final_Book_010301_Summary_DCF_Pavlodar_9" xfId="756"/>
    <cellStyle name="_Final_Book_010301_SXXXX_Express_c Links" xfId="757"/>
    <cellStyle name="_Final_Book_010301_SXXXX_Express_c Links_DCF" xfId="758"/>
    <cellStyle name="_Final_Book_010301_SXXXX_Express_c Links_DCF 3 с увел  объемами 14 12 07 " xfId="759"/>
    <cellStyle name="_Final_Book_010301_SXXXX_Express_c Links_DCF_Pavlodar_9" xfId="760"/>
    <cellStyle name="_Final_Book_010301_Tax_form_1кв_3" xfId="761"/>
    <cellStyle name="_Final_Book_010301_Tax_form_1кв_3_DCF" xfId="762"/>
    <cellStyle name="_Final_Book_010301_Tax_form_1кв_3_DCF 3 с увел  объемами 14 12 07 " xfId="763"/>
    <cellStyle name="_Final_Book_010301_Tax_form_1кв_3_DCF_Pavlodar_9" xfId="764"/>
    <cellStyle name="_Final_Book_010301_test_11" xfId="765"/>
    <cellStyle name="_Final_Book_010301_test_11_DCF" xfId="766"/>
    <cellStyle name="_Final_Book_010301_test_11_DCF 3 с увел  объемами 14 12 07 " xfId="767"/>
    <cellStyle name="_Final_Book_010301_test_11_DCF_Pavlodar_9" xfId="768"/>
    <cellStyle name="_Final_Book_010301_БКЭ" xfId="769"/>
    <cellStyle name="_Final_Book_010301_БКЭ_DCF" xfId="770"/>
    <cellStyle name="_Final_Book_010301_БКЭ_DCF 3 с увел  объемами 14 12 07 " xfId="771"/>
    <cellStyle name="_Final_Book_010301_БКЭ_DCF_Pavlodar_9" xfId="772"/>
    <cellStyle name="_Final_Book_010301_для вставки в пакет за 2001" xfId="773"/>
    <cellStyle name="_Final_Book_010301_для вставки в пакет за 2001_DCF" xfId="774"/>
    <cellStyle name="_Final_Book_010301_для вставки в пакет за 2001_DCF 3 с увел  объемами 14 12 07 " xfId="775"/>
    <cellStyle name="_Final_Book_010301_для вставки в пакет за 2001_DCF_Pavlodar_9" xfId="776"/>
    <cellStyle name="_Final_Book_010301_дляГалиныВ" xfId="777"/>
    <cellStyle name="_Final_Book_010301_дляГалиныВ_DCF" xfId="778"/>
    <cellStyle name="_Final_Book_010301_дляГалиныВ_DCF 3 с увел  объемами 14 12 07 " xfId="779"/>
    <cellStyle name="_Final_Book_010301_дляГалиныВ_DCF_Pavlodar_9" xfId="780"/>
    <cellStyle name="_Final_Book_010301_Книга7" xfId="781"/>
    <cellStyle name="_Final_Book_010301_Книга7_DCF" xfId="782"/>
    <cellStyle name="_Final_Book_010301_Книга7_DCF 3 с увел  объемами 14 12 07 " xfId="783"/>
    <cellStyle name="_Final_Book_010301_Книга7_DCF_Pavlodar_9" xfId="784"/>
    <cellStyle name="_Final_Book_010301_Лист1" xfId="785"/>
    <cellStyle name="_Final_Book_010301_Лист1_DCF" xfId="786"/>
    <cellStyle name="_Final_Book_010301_Лист1_DCF 3 с увел  объемами 14 12 07 " xfId="787"/>
    <cellStyle name="_Final_Book_010301_Лист1_DCF_Pavlodar_9" xfId="788"/>
    <cellStyle name="_Final_Book_010301_ОСН. ДЕЯТ." xfId="789"/>
    <cellStyle name="_Final_Book_010301_ОСН. ДЕЯТ._DCF" xfId="790"/>
    <cellStyle name="_Final_Book_010301_ОСН. ДЕЯТ._DCF 3 с увел  объемами 14 12 07 " xfId="791"/>
    <cellStyle name="_Final_Book_010301_ОСН. ДЕЯТ._DCF_Pavlodar_9" xfId="792"/>
    <cellStyle name="_Final_Book_010301_Подразделения" xfId="793"/>
    <cellStyle name="_Final_Book_010301_Подразделения_DCF" xfId="794"/>
    <cellStyle name="_Final_Book_010301_Подразделения_DCF 3 с увел  объемами 14 12 07 " xfId="795"/>
    <cellStyle name="_Final_Book_010301_Подразделения_DCF_Pavlodar_9" xfId="796"/>
    <cellStyle name="_Final_Book_010301_Список тиражирования" xfId="797"/>
    <cellStyle name="_Final_Book_010301_Список тиражирования_DCF" xfId="798"/>
    <cellStyle name="_Final_Book_010301_Список тиражирования_DCF 3 с увел  объемами 14 12 07 " xfId="799"/>
    <cellStyle name="_Final_Book_010301_Список тиражирования_DCF_Pavlodar_9" xfId="800"/>
    <cellStyle name="_Final_Book_010301_Форма 12 last" xfId="801"/>
    <cellStyle name="_Final_Book_010301_Форма 12 last_DCF" xfId="802"/>
    <cellStyle name="_Final_Book_010301_Форма 12 last_DCF 3 с увел  объемами 14 12 07 " xfId="803"/>
    <cellStyle name="_Final_Book_010301_Форма 12 last_DCF_Pavlodar_9" xfId="804"/>
    <cellStyle name="_Guidelines Amtel_USDonly" xfId="805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информация по затратам и тарифам на  произ теплоэ" xfId="810"/>
    <cellStyle name="_Guidelines meat 2003" xfId="811"/>
    <cellStyle name="_Guidelines meat 2003_DCF" xfId="812"/>
    <cellStyle name="_Guidelines meat 2003_DCF 3 с увел  объемами 14 12 07 " xfId="813"/>
    <cellStyle name="_Guidelines meat 2003_DCF_Pavlodar_9" xfId="814"/>
    <cellStyle name="_Guidelines_Developed_Markets_IR_1" xfId="815"/>
    <cellStyle name="_Guidelines_Developed_Markets_IR_1_DCF" xfId="816"/>
    <cellStyle name="_Guidelines_Developed_Markets_IR_1_DCF 3 с увел  объемами 14 12 07 " xfId="817"/>
    <cellStyle name="_Guidelines_Developed_Markets_IR_1_DCF_Pavlodar_9" xfId="818"/>
    <cellStyle name="_Guidelines1998" xfId="819"/>
    <cellStyle name="_Guidelines1998_DCF" xfId="820"/>
    <cellStyle name="_Guidelines1998_DCF 3 с увел  объемами 14 12 07 " xfId="821"/>
    <cellStyle name="_Guidelines1998_DCF_Pavlodar_9" xfId="822"/>
    <cellStyle name="_Heading" xfId="823"/>
    <cellStyle name="_Heading_prestemp" xfId="824"/>
    <cellStyle name="_Heading_prestemp_DCF" xfId="825"/>
    <cellStyle name="_Heading_prestemp_DCF 3 с увел  объемами 14 12 07 " xfId="826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Komet_DCF_25" xfId="838"/>
    <cellStyle name="_Komet_DCF_25_DCF" xfId="839"/>
    <cellStyle name="_Komet_DCF_25_DCF 3 с увел  объемами 14 12 07 " xfId="840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3 с увел  объемами 14 12 07 " xfId="846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_DCF" xfId="851"/>
    <cellStyle name="_Komi_Valuation_Draft_1_12-09-03_DCF 3 с увел  объемами 14 12 07 " xfId="852"/>
    <cellStyle name="_Komi_Valuation_Draft_1_12-09-03_DCF_Pavlodar_9" xfId="853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_DCF" xfId="857"/>
    <cellStyle name="_KPI-5_DCF 3 с увел  объемами 14 12 07 " xfId="858"/>
    <cellStyle name="_KPI-5_DCF_Pavlodar_9" xfId="859"/>
    <cellStyle name="_KPI-5_Form 01(MB)" xfId="860"/>
    <cellStyle name="_KPI-5_Form 01(MB)_DCF" xfId="861"/>
    <cellStyle name="_KPI-5_Form 01(MB)_DCF 3 с увел  объемами 14 12 07 " xfId="862"/>
    <cellStyle name="_KPI-5_Form 01(MB)_DCF_Pavlodar_9" xfId="863"/>
    <cellStyle name="_KPI-5_Links_NK" xfId="864"/>
    <cellStyle name="_KPI-5_Links_NK_DCF" xfId="865"/>
    <cellStyle name="_KPI-5_Links_NK_DCF 3 с увел  объемами 14 12 07 " xfId="866"/>
    <cellStyle name="_KPI-5_Links_NK_DCF_Pavlodar_9" xfId="867"/>
    <cellStyle name="_KPI-5_Nsi" xfId="868"/>
    <cellStyle name="_KPI-5_Nsi(2)" xfId="869"/>
    <cellStyle name="_KPI-5_Nsi(2)_DCF" xfId="870"/>
    <cellStyle name="_KPI-5_Nsi(2)_DCF 3 с увел  объемами 14 12 07 " xfId="871"/>
    <cellStyle name="_KPI-5_Nsi(2)_DCF_Pavlodar_9" xfId="872"/>
    <cellStyle name="_KPI-5_Nsi_158" xfId="873"/>
    <cellStyle name="_KPI-5_Nsi_158_DCF" xfId="874"/>
    <cellStyle name="_KPI-5_Nsi_158_DCF 3 с увел  объемами 14 12 07 " xfId="875"/>
    <cellStyle name="_KPI-5_Nsi_158_DCF_Pavlodar_9" xfId="876"/>
    <cellStyle name="_KPI-5_Nsi_DCF" xfId="877"/>
    <cellStyle name="_KPI-5_Nsi_DCF 3 с увел  объемами 14 12 07 " xfId="878"/>
    <cellStyle name="_KPI-5_Nsi_DCF_Pavlodar_9" xfId="879"/>
    <cellStyle name="_KPI-5_Nsi_Express" xfId="880"/>
    <cellStyle name="_KPI-5_Nsi_Express_DCF" xfId="881"/>
    <cellStyle name="_KPI-5_Nsi_Express_DCF 3 с увел  объемами 14 12 07 " xfId="882"/>
    <cellStyle name="_KPI-5_Nsi_Express_DCF_Pavlodar_9" xfId="883"/>
    <cellStyle name="_KPI-5_Nsi_test" xfId="884"/>
    <cellStyle name="_KPI-5_Nsi_test_DCF" xfId="885"/>
    <cellStyle name="_KPI-5_Nsi_test_DCF 3 с увел  объемами 14 12 07 " xfId="886"/>
    <cellStyle name="_KPI-5_Nsi_test_DCF_Pavlodar_9" xfId="887"/>
    <cellStyle name="_KPI-5_Nsi-Services" xfId="888"/>
    <cellStyle name="_KPI-5_Nsi-Services_DCF" xfId="889"/>
    <cellStyle name="_KPI-5_Nsi-Services_DCF 3 с увел  объемами 14 12 07 " xfId="890"/>
    <cellStyle name="_KPI-5_Nsi-Services_DCF_Pavlodar_9" xfId="891"/>
    <cellStyle name="_KPI-5_S0400" xfId="892"/>
    <cellStyle name="_KPI-5_S0400_DCF" xfId="893"/>
    <cellStyle name="_KPI-5_S0400_DCF 3 с увел  объемами 14 12 07 " xfId="894"/>
    <cellStyle name="_KPI-5_S0400_DCF_Pavlodar_9" xfId="895"/>
    <cellStyle name="_KPI-5_S13001" xfId="896"/>
    <cellStyle name="_KPI-5_S13001_DCF" xfId="897"/>
    <cellStyle name="_KPI-5_S13001_DCF 3 с увел  объемами 14 12 07 " xfId="898"/>
    <cellStyle name="_KPI-5_S13001_DCF_Pavlodar_9" xfId="899"/>
    <cellStyle name="_KPI-5_SOFI_TEPs_AOK_130902" xfId="900"/>
    <cellStyle name="_KPI-5_SOFI_TEPs_AOK_130902_DCF" xfId="901"/>
    <cellStyle name="_KPI-5_SOFI_TEPs_AOK_130902_DCF 3 с увел  объемами 14 12 07 " xfId="902"/>
    <cellStyle name="_KPI-5_SOFI_TEPs_AOK_130902_DCF_Pavlodar_9" xfId="903"/>
    <cellStyle name="_KPI-5_SOFI_TEPs_AOK_130902_Dogovora" xfId="904"/>
    <cellStyle name="_KPI-5_SOFI_TEPs_AOK_130902_Dogovora_DCF" xfId="905"/>
    <cellStyle name="_KPI-5_SOFI_TEPs_AOK_130902_Dogovora_DCF 3 с увел  объемами 14 12 07 " xfId="906"/>
    <cellStyle name="_KPI-5_SOFI_TEPs_AOK_130902_Dogovora_DCF_Pavlodar_9" xfId="907"/>
    <cellStyle name="_KPI-5_SOFI_TEPs_AOK_130902_S14206_Akt_sverki" xfId="908"/>
    <cellStyle name="_KPI-5_SOFI_TEPs_AOK_130902_S14206_Akt_sverki_DCF" xfId="909"/>
    <cellStyle name="_KPI-5_SOFI_TEPs_AOK_130902_S14206_Akt_sverki_DCF 3 с увел  объемами 14 12 07 " xfId="910"/>
    <cellStyle name="_KPI-5_SOFI_TEPs_AOK_130902_S14206_Akt_sverki_DCF_Pavlodar_9" xfId="911"/>
    <cellStyle name="_KPI-5_SOFI_TEPs_AOK_130902_S14206_Akt_sverki_Договора_Express_4m2003_new" xfId="912"/>
    <cellStyle name="_KPI-5_SOFI_TEPs_AOK_130902_S14206_Akt_sverki_Договора_Express_4m2003_new_DCF" xfId="913"/>
    <cellStyle name="_KPI-5_SOFI_TEPs_AOK_130902_S14206_Akt_sverki_Договора_Express_4m2003_new_DCF 3 с увел  объемами 14 12 07 " xfId="914"/>
    <cellStyle name="_KPI-5_SOFI_TEPs_AOK_130902_S14206_Akt_sverki_Договора_Express_4m2003_new_DCF_Pavlodar_9" xfId="915"/>
    <cellStyle name="_KPI-5_SOFI_TEPs_AOK_130902_S15202_Akt_sverki" xfId="916"/>
    <cellStyle name="_KPI-5_SOFI_TEPs_AOK_130902_S15202_Akt_sverki_DCF" xfId="917"/>
    <cellStyle name="_KPI-5_SOFI_TEPs_AOK_130902_S15202_Akt_sverki_DCF 3 с увел  объемами 14 12 07 " xfId="918"/>
    <cellStyle name="_KPI-5_SOFI_TEPs_AOK_130902_S15202_Akt_sverki_DCF_Pavlodar_9" xfId="919"/>
    <cellStyle name="_KPI-5_SOFI_TEPs_AOK_130902_S15202_Akt_sverki_Договора_Express_4m2003_new" xfId="920"/>
    <cellStyle name="_KPI-5_SOFI_TEPs_AOK_130902_S15202_Akt_sverki_Договора_Express_4m2003_new_DCF" xfId="921"/>
    <cellStyle name="_KPI-5_SOFI_TEPs_AOK_130902_S15202_Akt_sverki_Договора_Express_4m2003_new_DCF 3 с увел  объемами 14 12 07 " xfId="922"/>
    <cellStyle name="_KPI-5_SOFI_TEPs_AOK_130902_S15202_Akt_sverki_Договора_Express_4m2003_new_DCF_Pavlodar_9" xfId="923"/>
    <cellStyle name="_KPI-5_SOFI_TEPs_AOK_130902_Договора_Express_4m2003_new" xfId="924"/>
    <cellStyle name="_KPI-5_SOFI_TEPs_AOK_130902_Договора_Express_4m2003_new_DCF" xfId="925"/>
    <cellStyle name="_KPI-5_SOFI_TEPs_AOK_130902_Договора_Express_4m2003_new_DCF 3 с увел  объемами 14 12 07 " xfId="926"/>
    <cellStyle name="_KPI-5_SOFI_TEPs_AOK_130902_Договора_Express_4m2003_new_DCF_Pavlodar_9" xfId="927"/>
    <cellStyle name="_KPI-5_SOFI_TEPs_AOK_130902_Книга1" xfId="928"/>
    <cellStyle name="_KPI-5_SOFI_TEPs_AOK_130902_Книга1_DCF" xfId="929"/>
    <cellStyle name="_KPI-5_SOFI_TEPs_AOK_130902_Книга1_DCF 3 с увел  объемами 14 12 07 " xfId="930"/>
    <cellStyle name="_KPI-5_SOFI_TEPs_AOK_130902_Книга1_DCF_Pavlodar_9" xfId="931"/>
    <cellStyle name="_KPI-5_Sofi145a" xfId="932"/>
    <cellStyle name="_KPI-5_Sofi145a_DCF" xfId="933"/>
    <cellStyle name="_KPI-5_Sofi145a_DCF 3 с увел  объемами 14 12 07 " xfId="934"/>
    <cellStyle name="_KPI-5_Sofi145a_DCF_Pavlodar_9" xfId="935"/>
    <cellStyle name="_KPI-5_Sofi153" xfId="936"/>
    <cellStyle name="_KPI-5_Sofi153_DCF" xfId="937"/>
    <cellStyle name="_KPI-5_Sofi153_DCF 3 с увел  объемами 14 12 07 " xfId="938"/>
    <cellStyle name="_KPI-5_Sofi153_DCF_Pavlodar_9" xfId="939"/>
    <cellStyle name="_KPI-5_SXXXX_Express_c Links" xfId="940"/>
    <cellStyle name="_KPI-5_SXXXX_Express_c Links_DCF" xfId="941"/>
    <cellStyle name="_KPI-5_SXXXX_Express_c Links_DCF 3 с увел  объемами 14 12 07 " xfId="942"/>
    <cellStyle name="_KPI-5_SXXXX_Express_c Links_DCF_Pavlodar_9" xfId="943"/>
    <cellStyle name="_KPI-5_test_11" xfId="944"/>
    <cellStyle name="_KPI-5_test_11_DCF" xfId="945"/>
    <cellStyle name="_KPI-5_test_11_DCF 3 с увел  объемами 14 12 07 " xfId="946"/>
    <cellStyle name="_KPI-5_test_11_DCF_Pavlodar_9" xfId="947"/>
    <cellStyle name="_KPI-5_для вставки в пакет за 2001" xfId="948"/>
    <cellStyle name="_KPI-5_для вставки в пакет за 2001_DCF" xfId="949"/>
    <cellStyle name="_KPI-5_для вставки в пакет за 2001_DCF 3 с увел  объемами 14 12 07 " xfId="950"/>
    <cellStyle name="_KPI-5_для вставки в пакет за 2001_DCF_Pavlodar_9" xfId="951"/>
    <cellStyle name="_KPI-5_дляГалиныВ" xfId="952"/>
    <cellStyle name="_KPI-5_дляГалиныВ_DCF" xfId="953"/>
    <cellStyle name="_KPI-5_дляГалиныВ_DCF 3 с увел  объемами 14 12 07 " xfId="954"/>
    <cellStyle name="_KPI-5_дляГалиныВ_DCF_Pavlodar_9" xfId="955"/>
    <cellStyle name="_KPI-5_Лист1" xfId="956"/>
    <cellStyle name="_KPI-5_Лист1_DCF" xfId="957"/>
    <cellStyle name="_KPI-5_Лист1_DCF 3 с увел  объемами 14 12 07 " xfId="958"/>
    <cellStyle name="_KPI-5_Лист1_DCF_Pavlodar_9" xfId="959"/>
    <cellStyle name="_KPI-5_Подразделения" xfId="960"/>
    <cellStyle name="_KPI-5_Подразделения_DCF" xfId="961"/>
    <cellStyle name="_KPI-5_Подразделения_DCF 3 с увел  объемами 14 12 07 " xfId="962"/>
    <cellStyle name="_KPI-5_Подразделения_DCF_Pavlodar_9" xfId="963"/>
    <cellStyle name="_KPI-5_Список тиражирования" xfId="964"/>
    <cellStyle name="_KPI-5_Список тиражирования_DCF" xfId="965"/>
    <cellStyle name="_KPI-5_Список тиражирования_DCF 3 с увел  объемами 14 12 07 " xfId="966"/>
    <cellStyle name="_KPI-5_Список тиражирования_DCF_Pavlodar_9" xfId="967"/>
    <cellStyle name="_KPI-5_Форма 12 last" xfId="968"/>
    <cellStyle name="_KPI-5_Форма 12 last_DCF" xfId="969"/>
    <cellStyle name="_KPI-5_Форма 12 last_DCF 3 с увел  объемами 14 12 07 " xfId="970"/>
    <cellStyle name="_KPI-5_Форма 12 last_DCF_Pavlodar_9" xfId="971"/>
    <cellStyle name="_Model_Amtel_2005_Draft7_final" xfId="972"/>
    <cellStyle name="_Model_Amtel_2005_Draft7_final_DCF" xfId="973"/>
    <cellStyle name="_Model_Amtel_2005_Draft7_final_DCF 3 с увел  объемами 14 12 07 " xfId="974"/>
    <cellStyle name="_Model_Amtel_2005_Draft7_final_DCF_Pavlodar_9" xfId="975"/>
    <cellStyle name="_Model_Westa_July_12_2002" xfId="976"/>
    <cellStyle name="_Model_Westa_July_12_2002_DCF" xfId="977"/>
    <cellStyle name="_Model_Westa_July_12_2002_DCF 3 с увел  объемами 14 12 07 " xfId="978"/>
    <cellStyle name="_Model_Westa_July_12_2002_DCF_Pavlodar_9" xfId="979"/>
    <cellStyle name="_Model_Westa_July_12_2002_Komet_DCF_25" xfId="980"/>
    <cellStyle name="_Model_Westa_July_12_2002_Komet_DCF_25_DCF" xfId="981"/>
    <cellStyle name="_Model_Westa_July_12_2002_Komet_DCF_25_DCF 3 с увел  объемами 14 12 07 " xfId="982"/>
    <cellStyle name="_Model_Westa_July_12_2002_Komet_DCF_25_DCF_Pavlodar_9" xfId="98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_DCF" xfId="987"/>
    <cellStyle name="_Model_Westa_July_12_2002_Komet_DCF_26_DCF 3 с увел  объемами 14 12 07 " xfId="988"/>
    <cellStyle name="_Model_Westa_July_12_2002_Komet_DCF_26_DCF_Pavlodar_9" xfId="989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_Copy of Uralkali Summary Business Plan 14 Apr 04 (sent)1250404 input for Union DCF" xfId="993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информация по затратам и тарифам на  произ теплоэ" xfId="1003"/>
    <cellStyle name="_MultipleSpace" xfId="1004"/>
    <cellStyle name="_MultipleSpace_Copy of Uralkali Summary Business Plan 14 Apr 04 (sent)1250404 input for Union DCF" xfId="100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информация по затратам и тарифам на  произ теплоэ" xfId="1015"/>
    <cellStyle name="_New_Sofi" xfId="1016"/>
    <cellStyle name="_New_Sofi_Capex-new" xfId="1017"/>
    <cellStyle name="_New_Sofi_Capex-new_DCF" xfId="1018"/>
    <cellStyle name="_New_Sofi_Capex-new_DCF 3 с увел  объемами 14 12 07 " xfId="1019"/>
    <cellStyle name="_New_Sofi_Capex-new_DCF_Pavlodar_9" xfId="1020"/>
    <cellStyle name="_New_Sofi_DCF" xfId="1021"/>
    <cellStyle name="_New_Sofi_DCF 3 с увел  объемами 14 12 07 " xfId="1022"/>
    <cellStyle name="_New_Sofi_DCF_Pavlodar_9" xfId="1023"/>
    <cellStyle name="_New_Sofi_FFF" xfId="1024"/>
    <cellStyle name="_New_Sofi_FFF_DCF" xfId="1025"/>
    <cellStyle name="_New_Sofi_FFF_DCF 3 с увел  объемами 14 12 07 " xfId="1026"/>
    <cellStyle name="_New_Sofi_FFF_DCF_Pavlodar_9" xfId="1027"/>
    <cellStyle name="_New_Sofi_Financial Plan - final_2" xfId="1028"/>
    <cellStyle name="_New_Sofi_Financial Plan - final_2_DCF" xfId="1029"/>
    <cellStyle name="_New_Sofi_Financial Plan - final_2_DCF 3 с увел  объемами 14 12 07 " xfId="1030"/>
    <cellStyle name="_New_Sofi_Financial Plan - final_2_DCF_Pavlodar_9" xfId="1031"/>
    <cellStyle name="_New_Sofi_Form 01(MB)" xfId="1032"/>
    <cellStyle name="_New_Sofi_Form 01(MB)_DCF" xfId="1033"/>
    <cellStyle name="_New_Sofi_Form 01(MB)_DCF 3 с увел  объемами 14 12 07 " xfId="1034"/>
    <cellStyle name="_New_Sofi_Form 01(MB)_DCF_Pavlodar_9" xfId="1035"/>
    <cellStyle name="_New_Sofi_Links_NK" xfId="1036"/>
    <cellStyle name="_New_Sofi_Links_NK_DCF" xfId="1037"/>
    <cellStyle name="_New_Sofi_Links_NK_DCF 3 с увел  объемами 14 12 07 " xfId="1038"/>
    <cellStyle name="_New_Sofi_Links_NK_DCF_Pavlodar_9" xfId="1039"/>
    <cellStyle name="_New_Sofi_N20_5" xfId="1040"/>
    <cellStyle name="_New_Sofi_N20_5_DCF" xfId="1041"/>
    <cellStyle name="_New_Sofi_N20_5_DCF 3 с увел  объемами 14 12 07 " xfId="1042"/>
    <cellStyle name="_New_Sofi_N20_5_DCF_Pavlodar_9" xfId="1043"/>
    <cellStyle name="_New_Sofi_N20_6" xfId="1044"/>
    <cellStyle name="_New_Sofi_N20_6_DCF" xfId="1045"/>
    <cellStyle name="_New_Sofi_N20_6_DCF 3 с увел  объемами 14 12 07 " xfId="1046"/>
    <cellStyle name="_New_Sofi_N20_6_DCF_Pavlodar_9" xfId="1047"/>
    <cellStyle name="_New_Sofi_New Form10_2" xfId="1048"/>
    <cellStyle name="_New_Sofi_New Form10_2_DCF" xfId="1049"/>
    <cellStyle name="_New_Sofi_New Form10_2_DCF 3 с увел  объемами 14 12 07 " xfId="1050"/>
    <cellStyle name="_New_Sofi_New Form10_2_DCF_Pavlodar_9" xfId="1051"/>
    <cellStyle name="_New_Sofi_Nsi" xfId="1052"/>
    <cellStyle name="_New_Sofi_Nsi - last version" xfId="1053"/>
    <cellStyle name="_New_Sofi_Nsi - last version for programming" xfId="1054"/>
    <cellStyle name="_New_Sofi_Nsi - last version for programming_DCF" xfId="1055"/>
    <cellStyle name="_New_Sofi_Nsi - last version for programming_DCF 3 с увел  объемами 14 12 07 " xfId="1056"/>
    <cellStyle name="_New_Sofi_Nsi - last version for programming_DCF_Pavlodar_9" xfId="1057"/>
    <cellStyle name="_New_Sofi_Nsi - last version_DCF" xfId="1058"/>
    <cellStyle name="_New_Sofi_Nsi - last version_DCF 3 с увел  объемами 14 12 07 " xfId="1059"/>
    <cellStyle name="_New_Sofi_Nsi - last version_DCF_Pavlodar_9" xfId="1060"/>
    <cellStyle name="_New_Sofi_Nsi - next_last version" xfId="1061"/>
    <cellStyle name="_New_Sofi_Nsi - next_last version_DCF" xfId="1062"/>
    <cellStyle name="_New_Sofi_Nsi - next_last version_DCF 3 с увел  объемами 14 12 07 " xfId="1063"/>
    <cellStyle name="_New_Sofi_Nsi - next_last version_DCF_Pavlodar_9" xfId="1064"/>
    <cellStyle name="_New_Sofi_Nsi - plan - final" xfId="1065"/>
    <cellStyle name="_New_Sofi_Nsi - plan - final_DCF" xfId="1066"/>
    <cellStyle name="_New_Sofi_Nsi - plan - final_DCF 3 с увел  объемами 14 12 07 " xfId="1067"/>
    <cellStyle name="_New_Sofi_Nsi - plan - final_DCF_Pavlodar_9" xfId="1068"/>
    <cellStyle name="_New_Sofi_Nsi -super_ last version" xfId="1069"/>
    <cellStyle name="_New_Sofi_Nsi -super_ last version_DCF" xfId="1070"/>
    <cellStyle name="_New_Sofi_Nsi -super_ last version_DCF 3 с увел  объемами 14 12 07 " xfId="1071"/>
    <cellStyle name="_New_Sofi_Nsi -super_ last version_DCF_Pavlodar_9" xfId="1072"/>
    <cellStyle name="_New_Sofi_Nsi(2)" xfId="1073"/>
    <cellStyle name="_New_Sofi_Nsi(2)_DCF" xfId="1074"/>
    <cellStyle name="_New_Sofi_Nsi(2)_DCF 3 с увел  объемами 14 12 07 " xfId="1075"/>
    <cellStyle name="_New_Sofi_Nsi(2)_DCF_Pavlodar_9" xfId="1076"/>
    <cellStyle name="_New_Sofi_Nsi_1" xfId="1077"/>
    <cellStyle name="_New_Sofi_Nsi_1_DCF" xfId="1078"/>
    <cellStyle name="_New_Sofi_Nsi_1_DCF 3 с увел  объемами 14 12 07 " xfId="1079"/>
    <cellStyle name="_New_Sofi_Nsi_1_DCF_Pavlodar_9" xfId="1080"/>
    <cellStyle name="_New_Sofi_Nsi_139" xfId="1081"/>
    <cellStyle name="_New_Sofi_Nsi_139_DCF" xfId="1082"/>
    <cellStyle name="_New_Sofi_Nsi_139_DCF 3 с увел  объемами 14 12 07 " xfId="1083"/>
    <cellStyle name="_New_Sofi_Nsi_139_DCF_Pavlodar_9" xfId="1084"/>
    <cellStyle name="_New_Sofi_Nsi_140" xfId="1085"/>
    <cellStyle name="_New_Sofi_Nsi_140(Зах)" xfId="1086"/>
    <cellStyle name="_New_Sofi_Nsi_140(Зах)_DCF" xfId="1087"/>
    <cellStyle name="_New_Sofi_Nsi_140(Зах)_DCF 3 с увел  объемами 14 12 07 " xfId="1088"/>
    <cellStyle name="_New_Sofi_Nsi_140(Зах)_DCF_Pavlodar_9" xfId="1089"/>
    <cellStyle name="_New_Sofi_Nsi_140_DCF" xfId="1090"/>
    <cellStyle name="_New_Sofi_Nsi_140_DCF 3 с увел  объемами 14 12 07 " xfId="1091"/>
    <cellStyle name="_New_Sofi_Nsi_140_DCF_Pavlodar_9" xfId="1092"/>
    <cellStyle name="_New_Sofi_Nsi_140_mod" xfId="1093"/>
    <cellStyle name="_New_Sofi_Nsi_140_mod_DCF" xfId="1094"/>
    <cellStyle name="_New_Sofi_Nsi_140_mod_DCF 3 с увел  объемами 14 12 07 " xfId="1095"/>
    <cellStyle name="_New_Sofi_Nsi_140_mod_DCF_Pavlodar_9" xfId="1096"/>
    <cellStyle name="_New_Sofi_Nsi_158" xfId="1097"/>
    <cellStyle name="_New_Sofi_Nsi_158_DCF" xfId="1098"/>
    <cellStyle name="_New_Sofi_Nsi_158_DCF 3 с увел  объемами 14 12 07 " xfId="1099"/>
    <cellStyle name="_New_Sofi_Nsi_158_DCF_Pavlodar_9" xfId="1100"/>
    <cellStyle name="_New_Sofi_Nsi_DCF" xfId="1101"/>
    <cellStyle name="_New_Sofi_Nsi_DCF 3 с увел  объемами 14 12 07 " xfId="1102"/>
    <cellStyle name="_New_Sofi_Nsi_DCF_Pavlodar_9" xfId="1103"/>
    <cellStyle name="_New_Sofi_Nsi_Express" xfId="1104"/>
    <cellStyle name="_New_Sofi_Nsi_Express_DCF" xfId="1105"/>
    <cellStyle name="_New_Sofi_Nsi_Express_DCF 3 с увел  объемами 14 12 07 " xfId="1106"/>
    <cellStyle name="_New_Sofi_Nsi_Express_DCF_Pavlodar_9" xfId="1107"/>
    <cellStyle name="_New_Sofi_Nsi_Jan1" xfId="1108"/>
    <cellStyle name="_New_Sofi_Nsi_Jan1_DCF" xfId="1109"/>
    <cellStyle name="_New_Sofi_Nsi_Jan1_DCF 3 с увел  объемами 14 12 07 " xfId="1110"/>
    <cellStyle name="_New_Sofi_Nsi_Jan1_DCF_Pavlodar_9" xfId="1111"/>
    <cellStyle name="_New_Sofi_Nsi_test" xfId="1112"/>
    <cellStyle name="_New_Sofi_Nsi_test_DCF" xfId="1113"/>
    <cellStyle name="_New_Sofi_Nsi_test_DCF 3 с увел  объемами 14 12 07 " xfId="1114"/>
    <cellStyle name="_New_Sofi_Nsi_test_DCF_Pavlodar_9" xfId="1115"/>
    <cellStyle name="_New_Sofi_Nsi2" xfId="1116"/>
    <cellStyle name="_New_Sofi_Nsi2_DCF" xfId="1117"/>
    <cellStyle name="_New_Sofi_Nsi2_DCF 3 с увел  объемами 14 12 07 " xfId="1118"/>
    <cellStyle name="_New_Sofi_Nsi2_DCF_Pavlodar_9" xfId="1119"/>
    <cellStyle name="_New_Sofi_Nsi-Services" xfId="1120"/>
    <cellStyle name="_New_Sofi_Nsi-Services_DCF" xfId="1121"/>
    <cellStyle name="_New_Sofi_Nsi-Services_DCF 3 с увел  объемами 14 12 07 " xfId="1122"/>
    <cellStyle name="_New_Sofi_Nsi-Services_DCF_Pavlodar_9" xfId="1123"/>
    <cellStyle name="_New_Sofi_P&amp;L" xfId="1124"/>
    <cellStyle name="_New_Sofi_P&amp;L_DCF" xfId="1125"/>
    <cellStyle name="_New_Sofi_P&amp;L_DCF 3 с увел  объемами 14 12 07 " xfId="1126"/>
    <cellStyle name="_New_Sofi_P&amp;L_DCF_Pavlodar_9" xfId="1127"/>
    <cellStyle name="_New_Sofi_S0400" xfId="1128"/>
    <cellStyle name="_New_Sofi_S0400_DCF" xfId="1129"/>
    <cellStyle name="_New_Sofi_S0400_DCF 3 с увел  объемами 14 12 07 " xfId="1130"/>
    <cellStyle name="_New_Sofi_S0400_DCF_Pavlodar_9" xfId="1131"/>
    <cellStyle name="_New_Sofi_S13001" xfId="1132"/>
    <cellStyle name="_New_Sofi_S13001_DCF" xfId="1133"/>
    <cellStyle name="_New_Sofi_S13001_DCF 3 с увел  объемами 14 12 07 " xfId="1134"/>
    <cellStyle name="_New_Sofi_S13001_DCF_Pavlodar_9" xfId="1135"/>
    <cellStyle name="_New_Sofi_Sheet1" xfId="1136"/>
    <cellStyle name="_New_Sofi_Sheet1_DCF" xfId="1137"/>
    <cellStyle name="_New_Sofi_Sheet1_DCF 3 с увел  объемами 14 12 07 " xfId="1138"/>
    <cellStyle name="_New_Sofi_Sheet1_DCF_Pavlodar_9" xfId="1139"/>
    <cellStyle name="_New_Sofi_sofi - plan_AP270202ii" xfId="1140"/>
    <cellStyle name="_New_Sofi_sofi - plan_AP270202ii_DCF" xfId="1141"/>
    <cellStyle name="_New_Sofi_sofi - plan_AP270202ii_DCF 3 с увел  объемами 14 12 07 " xfId="1142"/>
    <cellStyle name="_New_Sofi_sofi - plan_AP270202ii_DCF_Pavlodar_9" xfId="1143"/>
    <cellStyle name="_New_Sofi_sofi - plan_AP270202iii" xfId="1144"/>
    <cellStyle name="_New_Sofi_sofi - plan_AP270202iii_DCF" xfId="1145"/>
    <cellStyle name="_New_Sofi_sofi - plan_AP270202iii_DCF 3 с увел  объемами 14 12 07 " xfId="1146"/>
    <cellStyle name="_New_Sofi_sofi - plan_AP270202iii_DCF_Pavlodar_9" xfId="1147"/>
    <cellStyle name="_New_Sofi_sofi - plan_AP270202iv" xfId="1148"/>
    <cellStyle name="_New_Sofi_sofi - plan_AP270202iv_DCF" xfId="1149"/>
    <cellStyle name="_New_Sofi_sofi - plan_AP270202iv_DCF 3 с увел  объемами 14 12 07 " xfId="1150"/>
    <cellStyle name="_New_Sofi_sofi - plan_AP270202iv_DCF_Pavlodar_9" xfId="1151"/>
    <cellStyle name="_New_Sofi_Sofi vs Sobi" xfId="1152"/>
    <cellStyle name="_New_Sofi_Sofi vs Sobi_DCF" xfId="1153"/>
    <cellStyle name="_New_Sofi_Sofi vs Sobi_DCF 3 с увел  объемами 14 12 07 " xfId="1154"/>
    <cellStyle name="_New_Sofi_Sofi vs Sobi_DCF_Pavlodar_9" xfId="1155"/>
    <cellStyle name="_New_Sofi_Sofi_PBD 27-11-01" xfId="1156"/>
    <cellStyle name="_New_Sofi_Sofi_PBD 27-11-01_DCF" xfId="1157"/>
    <cellStyle name="_New_Sofi_Sofi_PBD 27-11-01_DCF 3 с увел  объемами 14 12 07 " xfId="1158"/>
    <cellStyle name="_New_Sofi_Sofi_PBD 27-11-01_DCF_Pavlodar_9" xfId="1159"/>
    <cellStyle name="_New_Sofi_SOFI_TEPs_AOK_130902" xfId="1160"/>
    <cellStyle name="_New_Sofi_SOFI_TEPs_AOK_130902_DCF" xfId="1161"/>
    <cellStyle name="_New_Sofi_SOFI_TEPs_AOK_130902_DCF 3 с увел  объемами 14 12 07 " xfId="1162"/>
    <cellStyle name="_New_Sofi_SOFI_TEPs_AOK_130902_DCF_Pavlodar_9" xfId="1163"/>
    <cellStyle name="_New_Sofi_Sofi145a" xfId="1164"/>
    <cellStyle name="_New_Sofi_Sofi145a_DCF" xfId="1165"/>
    <cellStyle name="_New_Sofi_Sofi145a_DCF 3 с увел  объемами 14 12 07 " xfId="1166"/>
    <cellStyle name="_New_Sofi_Sofi145a_DCF_Pavlodar_9" xfId="1167"/>
    <cellStyle name="_New_Sofi_Sofi153" xfId="1168"/>
    <cellStyle name="_New_Sofi_Sofi153_DCF" xfId="1169"/>
    <cellStyle name="_New_Sofi_Sofi153_DCF 3 с увел  объемами 14 12 07 " xfId="1170"/>
    <cellStyle name="_New_Sofi_Sofi153_DCF_Pavlodar_9" xfId="1171"/>
    <cellStyle name="_New_Sofi_Summary" xfId="1172"/>
    <cellStyle name="_New_Sofi_Summary_DCF" xfId="1173"/>
    <cellStyle name="_New_Sofi_Summary_DCF 3 с увел  объемами 14 12 07 " xfId="1174"/>
    <cellStyle name="_New_Sofi_Summary_DCF_Pavlodar_9" xfId="1175"/>
    <cellStyle name="_New_Sofi_SXXXX_Express_c Links" xfId="1176"/>
    <cellStyle name="_New_Sofi_SXXXX_Express_c Links_DCF" xfId="1177"/>
    <cellStyle name="_New_Sofi_SXXXX_Express_c Links_DCF 3 с увел  объемами 14 12 07 " xfId="1178"/>
    <cellStyle name="_New_Sofi_SXXXX_Express_c Links_DCF_Pavlodar_9" xfId="1179"/>
    <cellStyle name="_New_Sofi_Tax_form_1кв_3" xfId="1180"/>
    <cellStyle name="_New_Sofi_Tax_form_1кв_3_DCF" xfId="1181"/>
    <cellStyle name="_New_Sofi_Tax_form_1кв_3_DCF 3 с увел  объемами 14 12 07 " xfId="1182"/>
    <cellStyle name="_New_Sofi_Tax_form_1кв_3_DCF_Pavlodar_9" xfId="1183"/>
    <cellStyle name="_New_Sofi_test_11" xfId="1184"/>
    <cellStyle name="_New_Sofi_test_11_DCF" xfId="1185"/>
    <cellStyle name="_New_Sofi_test_11_DCF 3 с увел  объемами 14 12 07 " xfId="1186"/>
    <cellStyle name="_New_Sofi_test_11_DCF_Pavlodar_9" xfId="1187"/>
    <cellStyle name="_New_Sofi_БКЭ" xfId="1188"/>
    <cellStyle name="_New_Sofi_БКЭ_DCF" xfId="1189"/>
    <cellStyle name="_New_Sofi_БКЭ_DCF 3 с увел  объемами 14 12 07 " xfId="1190"/>
    <cellStyle name="_New_Sofi_БКЭ_DCF_Pavlodar_9" xfId="1191"/>
    <cellStyle name="_New_Sofi_для вставки в пакет за 2001" xfId="1192"/>
    <cellStyle name="_New_Sofi_для вставки в пакет за 2001_DCF" xfId="1193"/>
    <cellStyle name="_New_Sofi_для вставки в пакет за 2001_DCF 3 с увел  объемами 14 12 07 " xfId="1194"/>
    <cellStyle name="_New_Sofi_для вставки в пакет за 2001_DCF_Pavlodar_9" xfId="1195"/>
    <cellStyle name="_New_Sofi_дляГалиныВ" xfId="1196"/>
    <cellStyle name="_New_Sofi_дляГалиныВ_DCF" xfId="1197"/>
    <cellStyle name="_New_Sofi_дляГалиныВ_DCF 3 с увел  объемами 14 12 07 " xfId="1198"/>
    <cellStyle name="_New_Sofi_дляГалиныВ_DCF_Pavlodar_9" xfId="1199"/>
    <cellStyle name="_New_Sofi_Книга7" xfId="1200"/>
    <cellStyle name="_New_Sofi_Книга7_DCF" xfId="1201"/>
    <cellStyle name="_New_Sofi_Книга7_DCF 3 с увел  объемами 14 12 07 " xfId="1202"/>
    <cellStyle name="_New_Sofi_Книга7_DCF_Pavlodar_9" xfId="1203"/>
    <cellStyle name="_New_Sofi_Лист1" xfId="1204"/>
    <cellStyle name="_New_Sofi_Лист1_DCF" xfId="1205"/>
    <cellStyle name="_New_Sofi_Лист1_DCF 3 с увел  объемами 14 12 07 " xfId="1206"/>
    <cellStyle name="_New_Sofi_Лист1_DCF_Pavlodar_9" xfId="1207"/>
    <cellStyle name="_New_Sofi_ОСН. ДЕЯТ." xfId="1208"/>
    <cellStyle name="_New_Sofi_ОСН. ДЕЯТ._DCF" xfId="1209"/>
    <cellStyle name="_New_Sofi_ОСН. ДЕЯТ._DCF 3 с увел  объемами 14 12 07 " xfId="1210"/>
    <cellStyle name="_New_Sofi_ОСН. ДЕЯТ._DCF_Pavlodar_9" xfId="1211"/>
    <cellStyle name="_New_Sofi_Подразделения" xfId="1212"/>
    <cellStyle name="_New_Sofi_Подразделения_DCF" xfId="1213"/>
    <cellStyle name="_New_Sofi_Подразделения_DCF 3 с увел  объемами 14 12 07 " xfId="1214"/>
    <cellStyle name="_New_Sofi_Подразделения_DCF_Pavlodar_9" xfId="1215"/>
    <cellStyle name="_New_Sofi_Список тиражирования" xfId="1216"/>
    <cellStyle name="_New_Sofi_Список тиражирования_DCF" xfId="1217"/>
    <cellStyle name="_New_Sofi_Список тиражирования_DCF 3 с увел  объемами 14 12 07 " xfId="1218"/>
    <cellStyle name="_New_Sofi_Список тиражирования_DCF_Pavlodar_9" xfId="1219"/>
    <cellStyle name="_New_Sofi_Форма 12 last" xfId="1220"/>
    <cellStyle name="_New_Sofi_Форма 12 last_DCF" xfId="1221"/>
    <cellStyle name="_New_Sofi_Форма 12 last_DCF 3 с увел  объемами 14 12 07 " xfId="1222"/>
    <cellStyle name="_New_Sofi_Форма 12 last_DCF_Pavlodar_9" xfId="1223"/>
    <cellStyle name="_Nosta P&amp;L" xfId="1224"/>
    <cellStyle name="_Nosta P&amp;L_DCF" xfId="1225"/>
    <cellStyle name="_Nosta P&amp;L_DCF 3 с увел  объемами 14 12 07 " xfId="1226"/>
    <cellStyle name="_Nosta P&amp;L_DCF_Pavlodar_9" xfId="1227"/>
    <cellStyle name="_Nsi" xfId="1228"/>
    <cellStyle name="_Nsi_DCF" xfId="1229"/>
    <cellStyle name="_Nsi_DCF 3 с увел  объемами 14 12 07 " xfId="1230"/>
    <cellStyle name="_Nsi_DCF_Pavlodar_9" xfId="1231"/>
    <cellStyle name="_O&amp;G Tyazhpromarmatura" xfId="1232"/>
    <cellStyle name="_O&amp;G Tyazhpromarmatura_DCF" xfId="1233"/>
    <cellStyle name="_O&amp;G Tyazhpromarmatura_DCF 3 с увел  объемами 14 12 07 " xfId="1234"/>
    <cellStyle name="_O&amp;G Tyazhpromarmatura_DCF_Pavlodar_9" xfId="1235"/>
    <cellStyle name="_Percent" xfId="1236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информация по затратам и тарифам на  произ теплоэ" xfId="1241"/>
    <cellStyle name="_PercentSpace" xfId="124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информация по затратам и тарифам на  произ теплоэ" xfId="1247"/>
    <cellStyle name="_PERS03V1" xfId="1248"/>
    <cellStyle name="_PERS03V1_DCF" xfId="1249"/>
    <cellStyle name="_PERS03V1_DCF 3 с увел  объемами 14 12 07 " xfId="1250"/>
    <cellStyle name="_PERS03V1_DCF_Pavlodar_9" xfId="1251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_DCF" xfId="1255"/>
    <cellStyle name="_PeterStar 5Y 1003023_DCF 3 с увел  объемами 14 12 07 " xfId="1256"/>
    <cellStyle name="_PeterStar 5Y 1003023_DCF_Pavlodar_9" xfId="1257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_DCF" xfId="1261"/>
    <cellStyle name="_PeterStar 5Y 102902_DCF 3 с увел  объемами 14 12 07 " xfId="1262"/>
    <cellStyle name="_PeterStar 5Y 102902_DCF_Pavlodar_9" xfId="1263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информация по затратам и тарифам на  произ теплоэ" xfId="1271"/>
    <cellStyle name="_Production  Capex 20060313" xfId="1272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_DCF" xfId="1279"/>
    <cellStyle name="_PT_IAS_Eurocement_01_01_2005_MB_1_DCF 3 с увел  объемами 14 12 07 " xfId="1280"/>
    <cellStyle name="_PT_IAS_Eurocement_01_01_2005_MB_1_DCF_Pavlodar_9" xfId="1281"/>
    <cellStyle name="_RequestSheet21_11_05" xfId="1282"/>
    <cellStyle name="_RequestSheet21_11_05_DCF" xfId="1283"/>
    <cellStyle name="_RequestSheet21_11_05_DCF 3 с увел  объемами 14 12 07 " xfId="1284"/>
    <cellStyle name="_RequestSheet21_11_05_DCF_Pavlodar_9" xfId="1285"/>
    <cellStyle name="_ROIC 2001" xfId="1286"/>
    <cellStyle name="_ROIC 2001_DCF" xfId="1287"/>
    <cellStyle name="_ROIC 2001_DCF 3 с увел  объемами 14 12 07 " xfId="1288"/>
    <cellStyle name="_ROIC 2001_DCF_Pavlodar_9" xfId="1289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_DCF" xfId="1293"/>
    <cellStyle name="_Russian auto market_DCF 3 с увел  объемами 14 12 07 " xfId="1294"/>
    <cellStyle name="_Russian auto market_DCF_Pavlodar_9" xfId="129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_DCF" xfId="1299"/>
    <cellStyle name="_S0279_DCF 3 с увел  объемами 14 12 07 " xfId="1300"/>
    <cellStyle name="_S0279_DCF_Pavlodar_9" xfId="1301"/>
    <cellStyle name="_SMC" xfId="1302"/>
    <cellStyle name="_SMC_DCF" xfId="1303"/>
    <cellStyle name="_SMC_DCF 3 с увел  объемами 14 12 07 " xfId="1304"/>
    <cellStyle name="_SMC_DCF_Pavlodar_9" xfId="1305"/>
    <cellStyle name="_sobi_rf_020715_blank" xfId="1306"/>
    <cellStyle name="_sobi_rf_020715_blank_DCF" xfId="1307"/>
    <cellStyle name="_sobi_rf_020715_blank_DCF 3 с увел  объемами 14 12 07 " xfId="1308"/>
    <cellStyle name="_sobi_rf_020715_blank_DCF_Pavlodar_9" xfId="1309"/>
    <cellStyle name="_Sofi_file" xfId="1310"/>
    <cellStyle name="_Sofi_file_DCF" xfId="1311"/>
    <cellStyle name="_Sofi_file_DCF 3 с увел  объемами 14 12 07 " xfId="1312"/>
    <cellStyle name="_Sofi_file_DCF_Pavlodar_9" xfId="1313"/>
    <cellStyle name="_SOFI_TEPs_AOK_130902" xfId="1314"/>
    <cellStyle name="_SOFI_TEPs_AOK_130902_DCF" xfId="1315"/>
    <cellStyle name="_SOFI_TEPs_AOK_130902_DCF 3 с увел  объемами 14 12 07 " xfId="1316"/>
    <cellStyle name="_SOFI_TEPs_AOK_130902_DCF_Pavlodar_9" xfId="1317"/>
    <cellStyle name="_SOFI_TEPs_AOK_130902_Dogovora" xfId="1318"/>
    <cellStyle name="_SOFI_TEPs_AOK_130902_Dogovora_DCF" xfId="1319"/>
    <cellStyle name="_SOFI_TEPs_AOK_130902_Dogovora_DCF 3 с увел  объемами 14 12 07 " xfId="1320"/>
    <cellStyle name="_SOFI_TEPs_AOK_130902_Dogovora_DCF_Pavlodar_9" xfId="1321"/>
    <cellStyle name="_SOFI_TEPs_AOK_130902_S14206_Akt_sverki" xfId="1322"/>
    <cellStyle name="_SOFI_TEPs_AOK_130902_S14206_Akt_sverki_DCF" xfId="1323"/>
    <cellStyle name="_SOFI_TEPs_AOK_130902_S14206_Akt_sverki_DCF 3 с увел  объемами 14 12 07 " xfId="1324"/>
    <cellStyle name="_SOFI_TEPs_AOK_130902_S14206_Akt_sverki_DCF_Pavlodar_9" xfId="1325"/>
    <cellStyle name="_SOFI_TEPs_AOK_130902_S14206_Akt_sverki_Договора_Express_4m2003_new" xfId="1326"/>
    <cellStyle name="_SOFI_TEPs_AOK_130902_S14206_Akt_sverki_Договора_Express_4m2003_new_DCF" xfId="1327"/>
    <cellStyle name="_SOFI_TEPs_AOK_130902_S14206_Akt_sverki_Договора_Express_4m2003_new_DCF 3 с увел  объемами 14 12 07 " xfId="1328"/>
    <cellStyle name="_SOFI_TEPs_AOK_130902_S14206_Akt_sverki_Договора_Express_4m2003_new_DCF_Pavlodar_9" xfId="1329"/>
    <cellStyle name="_SOFI_TEPs_AOK_130902_S15202_Akt_sverki" xfId="1330"/>
    <cellStyle name="_SOFI_TEPs_AOK_130902_S15202_Akt_sverki_DCF" xfId="1331"/>
    <cellStyle name="_SOFI_TEPs_AOK_130902_S15202_Akt_sverki_DCF 3 с увел  объемами 14 12 07 " xfId="1332"/>
    <cellStyle name="_SOFI_TEPs_AOK_130902_S15202_Akt_sverki_DCF_Pavlodar_9" xfId="1333"/>
    <cellStyle name="_SOFI_TEPs_AOK_130902_S15202_Akt_sverki_Договора_Express_4m2003_new" xfId="1334"/>
    <cellStyle name="_SOFI_TEPs_AOK_130902_S15202_Akt_sverki_Договора_Express_4m2003_new_DCF" xfId="1335"/>
    <cellStyle name="_SOFI_TEPs_AOK_130902_S15202_Akt_sverki_Договора_Express_4m2003_new_DCF 3 с увел  объемами 14 12 07 " xfId="1336"/>
    <cellStyle name="_SOFI_TEPs_AOK_130902_S15202_Akt_sverki_Договора_Express_4m2003_new_DCF_Pavlodar_9" xfId="1337"/>
    <cellStyle name="_SOFI_TEPs_AOK_130902_Договора_Express_4m2003_new" xfId="1338"/>
    <cellStyle name="_SOFI_TEPs_AOK_130902_Договора_Express_4m2003_new_DCF" xfId="1339"/>
    <cellStyle name="_SOFI_TEPs_AOK_130902_Договора_Express_4m2003_new_DCF 3 с увел  объемами 14 12 07 " xfId="1340"/>
    <cellStyle name="_SOFI_TEPs_AOK_130902_Договора_Express_4m2003_new_DCF_Pavlodar_9" xfId="1341"/>
    <cellStyle name="_SOFI_TEPs_AOK_130902_Книга1" xfId="1342"/>
    <cellStyle name="_SOFI_TEPs_AOK_130902_Книга1_DCF" xfId="1343"/>
    <cellStyle name="_SOFI_TEPs_AOK_130902_Книга1_DCF 3 с увел  объемами 14 12 07 " xfId="1344"/>
    <cellStyle name="_SOFI_TEPs_AOK_130902_Книга1_DCF_Pavlodar_9" xfId="1345"/>
    <cellStyle name="_SubHeading" xfId="1346"/>
    <cellStyle name="_SubHeading_prestemp" xfId="1347"/>
    <cellStyle name="_SubHeading_prestemp_DCF" xfId="1348"/>
    <cellStyle name="_SubHeading_prestemp_DCF 3 с увел  объемами 14 12 07 " xfId="1349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_DCF" xfId="1354"/>
    <cellStyle name="_Svod_DCF 3 с увел  объемами 14 12 07 " xfId="1355"/>
    <cellStyle name="_Svod_DCF_Pavlodar_9" xfId="1356"/>
    <cellStyle name="_Table" xfId="1357"/>
    <cellStyle name="_TableHead" xfId="1358"/>
    <cellStyle name="_TableRowHead" xfId="1359"/>
    <cellStyle name="_TableSuperHead" xfId="1360"/>
    <cellStyle name="_TableSuperHead_DCF" xfId="1361"/>
    <cellStyle name="_TableSuperHead_DCF 3 с увел  объемами 14 12 07 " xfId="1362"/>
    <cellStyle name="_TableSuperHead_DCF_Pavlodar_9" xfId="1363"/>
    <cellStyle name="_TOTAL_O&amp;G_PBS_Splingate" xfId="1364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360 FINANCE LEASE RECALCULATION using 12% as discount" xfId="1371"/>
    <cellStyle name="_Worksheet in (C) 6362 Lease Movement schedule @ IFRS Audit 2007" xfId="1372"/>
    <cellStyle name="_Worksheet in (C) 6442 DS CIT testing 31 12 07" xfId="1373"/>
    <cellStyle name="_Worksheet in (C) 8240 DS COS testing 31 12 07" xfId="1374"/>
    <cellStyle name="_Worksheet in (C) 8340 DS G&amp;A testing @ IFRS AUDIT 2007" xfId="1375"/>
    <cellStyle name="_Worksheet in 5355 Finance Lease Workpaper" xfId="1376"/>
    <cellStyle name="_Worksheet in 6473 CIT testing - SK REK" xfId="1377"/>
    <cellStyle name="_Амортизация" xfId="1378"/>
    <cellStyle name="_Амортизация_DCF" xfId="1379"/>
    <cellStyle name="_Амортизация_DCF 3 с увел  объемами 14 12 07 " xfId="1380"/>
    <cellStyle name="_Амортизация_DCF_Pavlodar_9" xfId="1381"/>
    <cellStyle name="_База-исп-янв-апрель-КХМ-Нафта-Лозна2" xfId="1382"/>
    <cellStyle name="_База-исп-янв-апрель-КХМ-Нафта-Лозна2_DCF" xfId="1383"/>
    <cellStyle name="_База-исп-янв-апрель-КХМ-Нафта-Лозна2_DCF 3 с увел  объемами 14 12 07 " xfId="1384"/>
    <cellStyle name="_База-исп-янв-апрель-КХМ-Нафта-Лозна2_DCF_Pavlodar_9" xfId="1385"/>
    <cellStyle name="_БДР и ББЛ за 2004 год" xfId="1386"/>
    <cellStyle name="_БДР и ББЛ за 2004 год_DCF" xfId="1387"/>
    <cellStyle name="_БДР и ББЛ за 2004 год_DCF 3 с увел  объемами 14 12 07 " xfId="1388"/>
    <cellStyle name="_БДР и ББЛ за 2004 год_DCF_Pavlodar_9" xfId="1389"/>
    <cellStyle name="_БДР_2006 БРЗ" xfId="1390"/>
    <cellStyle name="_БДР_2006 БРЗ_DCF" xfId="1391"/>
    <cellStyle name="_БДР_2006 БРЗ_DCF 3 с увел  объемами 14 12 07 " xfId="1392"/>
    <cellStyle name="_БДР_2006 БРЗ_DCF_Pavlodar_9" xfId="1393"/>
    <cellStyle name="_Бизнес-план на 2005 год (база) V1.2" xfId="1394"/>
    <cellStyle name="_Бизнес-план на 2005 год (база) V1.2_DCF" xfId="1395"/>
    <cellStyle name="_Бизнес-план на 2005 год (база) V1.2_DCF 3 с увел  объемами 14 12 07 " xfId="1396"/>
    <cellStyle name="_Бизнес-план на 2005 год (база) V1.2_DCF_Pavlodar_9" xfId="1397"/>
    <cellStyle name="_БКХ" xfId="1398"/>
    <cellStyle name="_БКХ_DCF" xfId="1399"/>
    <cellStyle name="_БКХ_DCF 3 с увел  объемами 14 12 07 " xfId="1400"/>
    <cellStyle name="_БКХ_DCF_Pavlodar_9" xfId="1401"/>
    <cellStyle name="_Данные по ЦБК" xfId="1402"/>
    <cellStyle name="_Данные по ЦБК_DCF" xfId="1403"/>
    <cellStyle name="_Данные по ЦБК_DCF 3 с увел  объемами 14 12 07 " xfId="1404"/>
    <cellStyle name="_Данные по ЦБК_DCF_Pavlodar_9" xfId="1405"/>
    <cellStyle name="_Инвестиции СБП реал" xfId="1406"/>
    <cellStyle name="_Инвестиции СБП реал_DCF" xfId="1407"/>
    <cellStyle name="_Инвестиции СБП реал_DCF 3 с увел  объемами 14 12 07 " xfId="1408"/>
    <cellStyle name="_Инвестиции СБП реал_DCF_Pavlodar_9" xfId="1409"/>
    <cellStyle name="_Инвестиционный план 2004" xfId="1410"/>
    <cellStyle name="_Информация о ЦБК" xfId="1411"/>
    <cellStyle name="_Информация о ЦБК_DCF" xfId="1412"/>
    <cellStyle name="_Информация о ЦБК_DCF 3 с увел  объемами 14 12 07 " xfId="1413"/>
    <cellStyle name="_Информация о ЦБК_DCF_Pavlodar_9" xfId="1414"/>
    <cellStyle name="_Книга3" xfId="1415"/>
    <cellStyle name="_Книга3_Capex-new" xfId="1416"/>
    <cellStyle name="_Книга3_Capex-new_DCF" xfId="1417"/>
    <cellStyle name="_Книга3_Capex-new_DCF 3 с увел  объемами 14 12 07 " xfId="1418"/>
    <cellStyle name="_Книга3_Capex-new_DCF_Pavlodar_9" xfId="1419"/>
    <cellStyle name="_Книга3_DCF" xfId="1420"/>
    <cellStyle name="_Книга3_DCF 3 с увел  объемами 14 12 07 " xfId="1421"/>
    <cellStyle name="_Книга3_DCF_Pavlodar_9" xfId="1422"/>
    <cellStyle name="_Книга3_Financial Plan - final_2" xfId="1423"/>
    <cellStyle name="_Книга3_Financial Plan - final_2_DCF" xfId="1424"/>
    <cellStyle name="_Книга3_Financial Plan - final_2_DCF 3 с увел  объемами 14 12 07 " xfId="1425"/>
    <cellStyle name="_Книга3_Financial Plan - final_2_DCF_Pavlodar_9" xfId="1426"/>
    <cellStyle name="_Книга3_Form 01(MB)" xfId="1427"/>
    <cellStyle name="_Книга3_Form 01(MB)_DCF" xfId="1428"/>
    <cellStyle name="_Книга3_Form 01(MB)_DCF 3 с увел  объемами 14 12 07 " xfId="1429"/>
    <cellStyle name="_Книга3_Form 01(MB)_DCF_Pavlodar_9" xfId="1430"/>
    <cellStyle name="_Книга3_Links_NK" xfId="1431"/>
    <cellStyle name="_Книга3_Links_NK_DCF" xfId="1432"/>
    <cellStyle name="_Книга3_Links_NK_DCF 3 с увел  объемами 14 12 07 " xfId="1433"/>
    <cellStyle name="_Книга3_Links_NK_DCF_Pavlodar_9" xfId="1434"/>
    <cellStyle name="_Книга3_N20_5" xfId="1435"/>
    <cellStyle name="_Книга3_N20_5_DCF" xfId="1436"/>
    <cellStyle name="_Книга3_N20_5_DCF 3 с увел  объемами 14 12 07 " xfId="1437"/>
    <cellStyle name="_Книга3_N20_5_DCF_Pavlodar_9" xfId="1438"/>
    <cellStyle name="_Книга3_N20_6" xfId="1439"/>
    <cellStyle name="_Книга3_N20_6_DCF" xfId="1440"/>
    <cellStyle name="_Книга3_N20_6_DCF 3 с увел  объемами 14 12 07 " xfId="1441"/>
    <cellStyle name="_Книга3_N20_6_DCF_Pavlodar_9" xfId="1442"/>
    <cellStyle name="_Книга3_New Form10_2" xfId="1443"/>
    <cellStyle name="_Книга3_New Form10_2_DCF" xfId="1444"/>
    <cellStyle name="_Книга3_New Form10_2_DCF 3 с увел  объемами 14 12 07 " xfId="1445"/>
    <cellStyle name="_Книга3_New Form10_2_DCF_Pavlodar_9" xfId="1446"/>
    <cellStyle name="_Книга3_Nsi" xfId="1447"/>
    <cellStyle name="_Книга3_Nsi - last version" xfId="1448"/>
    <cellStyle name="_Книга3_Nsi - last version for programming" xfId="1449"/>
    <cellStyle name="_Книга3_Nsi - last version for programming_DCF" xfId="1450"/>
    <cellStyle name="_Книга3_Nsi - last version for programming_DCF 3 с увел  объемами 14 12 07 " xfId="1451"/>
    <cellStyle name="_Книга3_Nsi - last version for programming_DCF_Pavlodar_9" xfId="1452"/>
    <cellStyle name="_Книга3_Nsi - last version_DCF" xfId="1453"/>
    <cellStyle name="_Книга3_Nsi - last version_DCF 3 с увел  объемами 14 12 07 " xfId="1454"/>
    <cellStyle name="_Книга3_Nsi - last version_DCF_Pavlodar_9" xfId="1455"/>
    <cellStyle name="_Книга3_Nsi - next_last version" xfId="1456"/>
    <cellStyle name="_Книга3_Nsi - next_last version_DCF" xfId="1457"/>
    <cellStyle name="_Книга3_Nsi - next_last version_DCF 3 с увел  объемами 14 12 07 " xfId="1458"/>
    <cellStyle name="_Книга3_Nsi - next_last version_DCF_Pavlodar_9" xfId="1459"/>
    <cellStyle name="_Книга3_Nsi - plan - final" xfId="1460"/>
    <cellStyle name="_Книга3_Nsi - plan - final_DCF" xfId="1461"/>
    <cellStyle name="_Книга3_Nsi - plan - final_DCF 3 с увел  объемами 14 12 07 " xfId="1462"/>
    <cellStyle name="_Книга3_Nsi - plan - final_DCF_Pavlodar_9" xfId="1463"/>
    <cellStyle name="_Книга3_Nsi -super_ last version" xfId="1464"/>
    <cellStyle name="_Книга3_Nsi -super_ last version_DCF" xfId="1465"/>
    <cellStyle name="_Книга3_Nsi -super_ last version_DCF 3 с увел  объемами 14 12 07 " xfId="1466"/>
    <cellStyle name="_Книга3_Nsi -super_ last version_DCF_Pavlodar_9" xfId="1467"/>
    <cellStyle name="_Книга3_Nsi(2)" xfId="1468"/>
    <cellStyle name="_Книга3_Nsi(2)_DCF" xfId="1469"/>
    <cellStyle name="_Книга3_Nsi(2)_DCF 3 с увел  объемами 14 12 07 " xfId="1470"/>
    <cellStyle name="_Книга3_Nsi(2)_DCF_Pavlodar_9" xfId="1471"/>
    <cellStyle name="_Книга3_Nsi_1" xfId="1472"/>
    <cellStyle name="_Книга3_Nsi_1_DCF" xfId="1473"/>
    <cellStyle name="_Книга3_Nsi_1_DCF 3 с увел  объемами 14 12 07 " xfId="1474"/>
    <cellStyle name="_Книга3_Nsi_1_DCF_Pavlodar_9" xfId="1475"/>
    <cellStyle name="_Книга3_Nsi_139" xfId="1476"/>
    <cellStyle name="_Книга3_Nsi_139_DCF" xfId="1477"/>
    <cellStyle name="_Книга3_Nsi_139_DCF 3 с увел  объемами 14 12 07 " xfId="1478"/>
    <cellStyle name="_Книга3_Nsi_139_DCF_Pavlodar_9" xfId="1479"/>
    <cellStyle name="_Книга3_Nsi_140" xfId="1480"/>
    <cellStyle name="_Книга3_Nsi_140(Зах)" xfId="1481"/>
    <cellStyle name="_Книга3_Nsi_140(Зах)_DCF" xfId="1482"/>
    <cellStyle name="_Книга3_Nsi_140(Зах)_DCF 3 с увел  объемами 14 12 07 " xfId="1483"/>
    <cellStyle name="_Книга3_Nsi_140(Зах)_DCF_Pavlodar_9" xfId="1484"/>
    <cellStyle name="_Книга3_Nsi_140_DCF" xfId="1485"/>
    <cellStyle name="_Книга3_Nsi_140_DCF 3 с увел  объемами 14 12 07 " xfId="1486"/>
    <cellStyle name="_Книга3_Nsi_140_DCF_Pavlodar_9" xfId="1487"/>
    <cellStyle name="_Книга3_Nsi_140_mod" xfId="1488"/>
    <cellStyle name="_Книга3_Nsi_140_mod_DCF" xfId="1489"/>
    <cellStyle name="_Книга3_Nsi_140_mod_DCF 3 с увел  объемами 14 12 07 " xfId="1490"/>
    <cellStyle name="_Книга3_Nsi_140_mod_DCF_Pavlodar_9" xfId="1491"/>
    <cellStyle name="_Книга3_Nsi_158" xfId="1492"/>
    <cellStyle name="_Книга3_Nsi_158_DCF" xfId="1493"/>
    <cellStyle name="_Книга3_Nsi_158_DCF 3 с увел  объемами 14 12 07 " xfId="1494"/>
    <cellStyle name="_Книга3_Nsi_158_DCF_Pavlodar_9" xfId="1495"/>
    <cellStyle name="_Книга3_Nsi_DCF" xfId="1496"/>
    <cellStyle name="_Книга3_Nsi_DCF 3 с увел  объемами 14 12 07 " xfId="1497"/>
    <cellStyle name="_Книга3_Nsi_DCF_Pavlodar_9" xfId="1498"/>
    <cellStyle name="_Книга3_Nsi_Express" xfId="1499"/>
    <cellStyle name="_Книга3_Nsi_Express_DCF" xfId="1500"/>
    <cellStyle name="_Книга3_Nsi_Express_DCF 3 с увел  объемами 14 12 07 " xfId="1501"/>
    <cellStyle name="_Книга3_Nsi_Express_DCF_Pavlodar_9" xfId="1502"/>
    <cellStyle name="_Книга3_Nsi_Jan1" xfId="1503"/>
    <cellStyle name="_Книга3_Nsi_Jan1_DCF" xfId="1504"/>
    <cellStyle name="_Книга3_Nsi_Jan1_DCF 3 с увел  объемами 14 12 07 " xfId="1505"/>
    <cellStyle name="_Книга3_Nsi_Jan1_DCF_Pavlodar_9" xfId="1506"/>
    <cellStyle name="_Книга3_Nsi_test" xfId="1507"/>
    <cellStyle name="_Книга3_Nsi_test_DCF" xfId="1508"/>
    <cellStyle name="_Книга3_Nsi_test_DCF 3 с увел  объемами 14 12 07 " xfId="1509"/>
    <cellStyle name="_Книга3_Nsi_test_DCF_Pavlodar_9" xfId="1510"/>
    <cellStyle name="_Книга3_Nsi2" xfId="1511"/>
    <cellStyle name="_Книга3_Nsi2_DCF" xfId="1512"/>
    <cellStyle name="_Книга3_Nsi2_DCF 3 с увел  объемами 14 12 07 " xfId="1513"/>
    <cellStyle name="_Книга3_Nsi2_DCF_Pavlodar_9" xfId="1514"/>
    <cellStyle name="_Книга3_Nsi-Services" xfId="1515"/>
    <cellStyle name="_Книга3_Nsi-Services_DCF" xfId="1516"/>
    <cellStyle name="_Книга3_Nsi-Services_DCF 3 с увел  объемами 14 12 07 " xfId="1517"/>
    <cellStyle name="_Книга3_Nsi-Services_DCF_Pavlodar_9" xfId="1518"/>
    <cellStyle name="_Книга3_P&amp;L" xfId="1519"/>
    <cellStyle name="_Книга3_P&amp;L_DCF" xfId="1520"/>
    <cellStyle name="_Книга3_P&amp;L_DCF 3 с увел  объемами 14 12 07 " xfId="1521"/>
    <cellStyle name="_Книга3_P&amp;L_DCF_Pavlodar_9" xfId="1522"/>
    <cellStyle name="_Книга3_S0400" xfId="1523"/>
    <cellStyle name="_Книга3_S0400_DCF" xfId="1524"/>
    <cellStyle name="_Книга3_S0400_DCF 3 с увел  объемами 14 12 07 " xfId="1525"/>
    <cellStyle name="_Книга3_S0400_DCF_Pavlodar_9" xfId="1526"/>
    <cellStyle name="_Книга3_S13001" xfId="1527"/>
    <cellStyle name="_Книга3_S13001_DCF" xfId="1528"/>
    <cellStyle name="_Книга3_S13001_DCF 3 с увел  объемами 14 12 07 " xfId="1529"/>
    <cellStyle name="_Книга3_S13001_DCF_Pavlodar_9" xfId="1530"/>
    <cellStyle name="_Книга3_Sheet1" xfId="1531"/>
    <cellStyle name="_Книга3_Sheet1_DCF" xfId="1532"/>
    <cellStyle name="_Книга3_Sheet1_DCF 3 с увел  объемами 14 12 07 " xfId="1533"/>
    <cellStyle name="_Книга3_Sheet1_DCF_Pavlodar_9" xfId="1534"/>
    <cellStyle name="_Книга3_sofi - plan_AP270202ii" xfId="1535"/>
    <cellStyle name="_Книга3_sofi - plan_AP270202ii_DCF" xfId="1536"/>
    <cellStyle name="_Книга3_sofi - plan_AP270202ii_DCF 3 с увел  объемами 14 12 07 " xfId="1537"/>
    <cellStyle name="_Книга3_sofi - plan_AP270202ii_DCF_Pavlodar_9" xfId="1538"/>
    <cellStyle name="_Книга3_sofi - plan_AP270202iii" xfId="1539"/>
    <cellStyle name="_Книга3_sofi - plan_AP270202iii_DCF" xfId="1540"/>
    <cellStyle name="_Книга3_sofi - plan_AP270202iii_DCF 3 с увел  объемами 14 12 07 " xfId="1541"/>
    <cellStyle name="_Книга3_sofi - plan_AP270202iii_DCF_Pavlodar_9" xfId="1542"/>
    <cellStyle name="_Книга3_sofi - plan_AP270202iv" xfId="1543"/>
    <cellStyle name="_Книга3_sofi - plan_AP270202iv_DCF" xfId="1544"/>
    <cellStyle name="_Книга3_sofi - plan_AP270202iv_DCF 3 с увел  объемами 14 12 07 " xfId="1545"/>
    <cellStyle name="_Книга3_sofi - plan_AP270202iv_DCF_Pavlodar_9" xfId="1546"/>
    <cellStyle name="_Книга3_Sofi vs Sobi" xfId="1547"/>
    <cellStyle name="_Книга3_Sofi vs Sobi_DCF" xfId="1548"/>
    <cellStyle name="_Книга3_Sofi vs Sobi_DCF 3 с увел  объемами 14 12 07 " xfId="1549"/>
    <cellStyle name="_Книга3_Sofi vs Sobi_DCF_Pavlodar_9" xfId="1550"/>
    <cellStyle name="_Книга3_Sofi_PBD 27-11-01" xfId="1551"/>
    <cellStyle name="_Книга3_Sofi_PBD 27-11-01_DCF" xfId="1552"/>
    <cellStyle name="_Книга3_Sofi_PBD 27-11-01_DCF 3 с увел  объемами 14 12 07 " xfId="1553"/>
    <cellStyle name="_Книга3_Sofi_PBD 27-11-01_DCF_Pavlodar_9" xfId="1554"/>
    <cellStyle name="_Книга3_SOFI_TEPs_AOK_130902" xfId="1555"/>
    <cellStyle name="_Книга3_SOFI_TEPs_AOK_130902_DCF" xfId="1556"/>
    <cellStyle name="_Книга3_SOFI_TEPs_AOK_130902_DCF 3 с увел  объемами 14 12 07 " xfId="1557"/>
    <cellStyle name="_Книга3_SOFI_TEPs_AOK_130902_DCF_Pavlodar_9" xfId="1558"/>
    <cellStyle name="_Книга3_Sofi145a" xfId="1559"/>
    <cellStyle name="_Книга3_Sofi145a_DCF" xfId="1560"/>
    <cellStyle name="_Книга3_Sofi145a_DCF 3 с увел  объемами 14 12 07 " xfId="1561"/>
    <cellStyle name="_Книга3_Sofi145a_DCF_Pavlodar_9" xfId="1562"/>
    <cellStyle name="_Книга3_Sofi153" xfId="1563"/>
    <cellStyle name="_Книга3_Sofi153_DCF" xfId="1564"/>
    <cellStyle name="_Книга3_Sofi153_DCF 3 с увел  объемами 14 12 07 " xfId="1565"/>
    <cellStyle name="_Книга3_Sofi153_DCF_Pavlodar_9" xfId="1566"/>
    <cellStyle name="_Книга3_Summary" xfId="1567"/>
    <cellStyle name="_Книга3_Summary_DCF" xfId="1568"/>
    <cellStyle name="_Книга3_Summary_DCF 3 с увел  объемами 14 12 07 " xfId="1569"/>
    <cellStyle name="_Книга3_Summary_DCF_Pavlodar_9" xfId="1570"/>
    <cellStyle name="_Книга3_SXXXX_Express_c Links" xfId="1571"/>
    <cellStyle name="_Книга3_SXXXX_Express_c Links_DCF" xfId="1572"/>
    <cellStyle name="_Книга3_SXXXX_Express_c Links_DCF 3 с увел  объемами 14 12 07 " xfId="1573"/>
    <cellStyle name="_Книга3_SXXXX_Express_c Links_DCF_Pavlodar_9" xfId="1574"/>
    <cellStyle name="_Книга3_Tax_form_1кв_3" xfId="1575"/>
    <cellStyle name="_Книга3_Tax_form_1кв_3_DCF" xfId="1576"/>
    <cellStyle name="_Книга3_Tax_form_1кв_3_DCF 3 с увел  объемами 14 12 07 " xfId="1577"/>
    <cellStyle name="_Книга3_Tax_form_1кв_3_DCF_Pavlodar_9" xfId="1578"/>
    <cellStyle name="_Книга3_test_11" xfId="1579"/>
    <cellStyle name="_Книга3_test_11_DCF" xfId="1580"/>
    <cellStyle name="_Книга3_test_11_DCF 3 с увел  объемами 14 12 07 " xfId="1581"/>
    <cellStyle name="_Книга3_test_11_DCF_Pavlodar_9" xfId="1582"/>
    <cellStyle name="_Книга3_БКЭ" xfId="1583"/>
    <cellStyle name="_Книга3_БКЭ_DCF" xfId="1584"/>
    <cellStyle name="_Книга3_БКЭ_DCF 3 с увел  объемами 14 12 07 " xfId="1585"/>
    <cellStyle name="_Книга3_БКЭ_DCF_Pavlodar_9" xfId="1586"/>
    <cellStyle name="_Книга3_для вставки в пакет за 2001" xfId="1587"/>
    <cellStyle name="_Книга3_для вставки в пакет за 2001_DCF" xfId="1588"/>
    <cellStyle name="_Книга3_для вставки в пакет за 2001_DCF 3 с увел  объемами 14 12 07 " xfId="1589"/>
    <cellStyle name="_Книга3_для вставки в пакет за 2001_DCF_Pavlodar_9" xfId="1590"/>
    <cellStyle name="_Книга3_дляГалиныВ" xfId="1591"/>
    <cellStyle name="_Книга3_дляГалиныВ_DCF" xfId="1592"/>
    <cellStyle name="_Книга3_дляГалиныВ_DCF 3 с увел  объемами 14 12 07 " xfId="1593"/>
    <cellStyle name="_Книга3_дляГалиныВ_DCF_Pavlodar_9" xfId="1594"/>
    <cellStyle name="_Книга3_Книга7" xfId="1595"/>
    <cellStyle name="_Книга3_Книга7_DCF" xfId="1596"/>
    <cellStyle name="_Книга3_Книга7_DCF 3 с увел  объемами 14 12 07 " xfId="1597"/>
    <cellStyle name="_Книга3_Книга7_DCF_Pavlodar_9" xfId="1598"/>
    <cellStyle name="_Книга3_Лист1" xfId="1599"/>
    <cellStyle name="_Книга3_Лист1_DCF" xfId="1600"/>
    <cellStyle name="_Книга3_Лист1_DCF 3 с увел  объемами 14 12 07 " xfId="1601"/>
    <cellStyle name="_Книга3_Лист1_DCF_Pavlodar_9" xfId="1602"/>
    <cellStyle name="_Книга3_ОСН. ДЕЯТ." xfId="1603"/>
    <cellStyle name="_Книга3_ОСН. ДЕЯТ._DCF" xfId="1604"/>
    <cellStyle name="_Книга3_ОСН. ДЕЯТ._DCF 3 с увел  объемами 14 12 07 " xfId="1605"/>
    <cellStyle name="_Книга3_ОСН. ДЕЯТ._DCF_Pavlodar_9" xfId="1606"/>
    <cellStyle name="_Книга3_Подразделения" xfId="1607"/>
    <cellStyle name="_Книга3_Подразделения_DCF" xfId="1608"/>
    <cellStyle name="_Книга3_Подразделения_DCF 3 с увел  объемами 14 12 07 " xfId="1609"/>
    <cellStyle name="_Книга3_Подразделения_DCF_Pavlodar_9" xfId="1610"/>
    <cellStyle name="_Книга3_Список тиражирования" xfId="1611"/>
    <cellStyle name="_Книга3_Список тиражирования_DCF" xfId="1612"/>
    <cellStyle name="_Книга3_Список тиражирования_DCF 3 с увел  объемами 14 12 07 " xfId="1613"/>
    <cellStyle name="_Книга3_Список тиражирования_DCF_Pavlodar_9" xfId="1614"/>
    <cellStyle name="_Книга3_Форма 12 last" xfId="1615"/>
    <cellStyle name="_Книга3_Форма 12 last_DCF" xfId="1616"/>
    <cellStyle name="_Книга3_Форма 12 last_DCF 3 с увел  объемами 14 12 07 " xfId="1617"/>
    <cellStyle name="_Книга3_Форма 12 last_DCF_Pavlodar_9" xfId="1618"/>
    <cellStyle name="_Книга7" xfId="1619"/>
    <cellStyle name="_Книга7_Capex-new" xfId="1620"/>
    <cellStyle name="_Книга7_Capex-new_DCF" xfId="1621"/>
    <cellStyle name="_Книга7_Capex-new_DCF 3 с увел  объемами 14 12 07 " xfId="1622"/>
    <cellStyle name="_Книга7_Capex-new_DCF_Pavlodar_9" xfId="1623"/>
    <cellStyle name="_Книга7_DCF" xfId="1624"/>
    <cellStyle name="_Книга7_DCF 3 с увел  объемами 14 12 07 " xfId="1625"/>
    <cellStyle name="_Книга7_DCF_Pavlodar_9" xfId="1626"/>
    <cellStyle name="_Книга7_Financial Plan - final_2" xfId="1627"/>
    <cellStyle name="_Книга7_Financial Plan - final_2_DCF" xfId="1628"/>
    <cellStyle name="_Книга7_Financial Plan - final_2_DCF 3 с увел  объемами 14 12 07 " xfId="1629"/>
    <cellStyle name="_Книга7_Financial Plan - final_2_DCF_Pavlodar_9" xfId="1630"/>
    <cellStyle name="_Книга7_Form 01(MB)" xfId="1631"/>
    <cellStyle name="_Книга7_Form 01(MB)_DCF" xfId="1632"/>
    <cellStyle name="_Книга7_Form 01(MB)_DCF 3 с увел  объемами 14 12 07 " xfId="1633"/>
    <cellStyle name="_Книга7_Form 01(MB)_DCF_Pavlodar_9" xfId="1634"/>
    <cellStyle name="_Книга7_Links_NK" xfId="1635"/>
    <cellStyle name="_Книга7_Links_NK_DCF" xfId="1636"/>
    <cellStyle name="_Книга7_Links_NK_DCF 3 с увел  объемами 14 12 07 " xfId="1637"/>
    <cellStyle name="_Книга7_Links_NK_DCF_Pavlodar_9" xfId="1638"/>
    <cellStyle name="_Книга7_N20_5" xfId="1639"/>
    <cellStyle name="_Книга7_N20_5_DCF" xfId="1640"/>
    <cellStyle name="_Книга7_N20_5_DCF 3 с увел  объемами 14 12 07 " xfId="1641"/>
    <cellStyle name="_Книга7_N20_5_DCF_Pavlodar_9" xfId="1642"/>
    <cellStyle name="_Книга7_N20_6" xfId="1643"/>
    <cellStyle name="_Книга7_N20_6_DCF" xfId="1644"/>
    <cellStyle name="_Книга7_N20_6_DCF 3 с увел  объемами 14 12 07 " xfId="1645"/>
    <cellStyle name="_Книга7_N20_6_DCF_Pavlodar_9" xfId="1646"/>
    <cellStyle name="_Книга7_New Form10_2" xfId="1647"/>
    <cellStyle name="_Книга7_New Form10_2_DCF" xfId="1648"/>
    <cellStyle name="_Книга7_New Form10_2_DCF 3 с увел  объемами 14 12 07 " xfId="1649"/>
    <cellStyle name="_Книга7_New Form10_2_DCF_Pavlodar_9" xfId="1650"/>
    <cellStyle name="_Книга7_Nsi" xfId="1651"/>
    <cellStyle name="_Книга7_Nsi - last version" xfId="1652"/>
    <cellStyle name="_Книга7_Nsi - last version for programming" xfId="1653"/>
    <cellStyle name="_Книга7_Nsi - last version for programming_DCF" xfId="1654"/>
    <cellStyle name="_Книга7_Nsi - last version for programming_DCF 3 с увел  объемами 14 12 07 " xfId="1655"/>
    <cellStyle name="_Книга7_Nsi - last version for programming_DCF_Pavlodar_9" xfId="1656"/>
    <cellStyle name="_Книга7_Nsi - last version_DCF" xfId="1657"/>
    <cellStyle name="_Книга7_Nsi - last version_DCF 3 с увел  объемами 14 12 07 " xfId="1658"/>
    <cellStyle name="_Книга7_Nsi - last version_DCF_Pavlodar_9" xfId="1659"/>
    <cellStyle name="_Книга7_Nsi - next_last version" xfId="1660"/>
    <cellStyle name="_Книга7_Nsi - next_last version_DCF" xfId="1661"/>
    <cellStyle name="_Книга7_Nsi - next_last version_DCF 3 с увел  объемами 14 12 07 " xfId="1662"/>
    <cellStyle name="_Книга7_Nsi - next_last version_DCF_Pavlodar_9" xfId="1663"/>
    <cellStyle name="_Книга7_Nsi - plan - final" xfId="1664"/>
    <cellStyle name="_Книга7_Nsi - plan - final_DCF" xfId="1665"/>
    <cellStyle name="_Книга7_Nsi - plan - final_DCF 3 с увел  объемами 14 12 07 " xfId="1666"/>
    <cellStyle name="_Книга7_Nsi - plan - final_DCF_Pavlodar_9" xfId="1667"/>
    <cellStyle name="_Книга7_Nsi -super_ last version" xfId="1668"/>
    <cellStyle name="_Книга7_Nsi -super_ last version_DCF" xfId="1669"/>
    <cellStyle name="_Книга7_Nsi -super_ last version_DCF 3 с увел  объемами 14 12 07 " xfId="1670"/>
    <cellStyle name="_Книга7_Nsi -super_ last version_DCF_Pavlodar_9" xfId="1671"/>
    <cellStyle name="_Книга7_Nsi(2)" xfId="1672"/>
    <cellStyle name="_Книга7_Nsi(2)_DCF" xfId="1673"/>
    <cellStyle name="_Книга7_Nsi(2)_DCF 3 с увел  объемами 14 12 07 " xfId="1674"/>
    <cellStyle name="_Книга7_Nsi(2)_DCF_Pavlodar_9" xfId="1675"/>
    <cellStyle name="_Книга7_Nsi_1" xfId="1676"/>
    <cellStyle name="_Книга7_Nsi_1_DCF" xfId="1677"/>
    <cellStyle name="_Книга7_Nsi_1_DCF 3 с увел  объемами 14 12 07 " xfId="1678"/>
    <cellStyle name="_Книга7_Nsi_1_DCF_Pavlodar_9" xfId="1679"/>
    <cellStyle name="_Книга7_Nsi_139" xfId="1680"/>
    <cellStyle name="_Книга7_Nsi_139_DCF" xfId="1681"/>
    <cellStyle name="_Книга7_Nsi_139_DCF 3 с увел  объемами 14 12 07 " xfId="1682"/>
    <cellStyle name="_Книга7_Nsi_139_DCF_Pavlodar_9" xfId="1683"/>
    <cellStyle name="_Книга7_Nsi_140" xfId="1684"/>
    <cellStyle name="_Книга7_Nsi_140(Зах)" xfId="1685"/>
    <cellStyle name="_Книга7_Nsi_140(Зах)_DCF" xfId="1686"/>
    <cellStyle name="_Книга7_Nsi_140(Зах)_DCF 3 с увел  объемами 14 12 07 " xfId="1687"/>
    <cellStyle name="_Книга7_Nsi_140(Зах)_DCF_Pavlodar_9" xfId="1688"/>
    <cellStyle name="_Книга7_Nsi_140_DCF" xfId="1689"/>
    <cellStyle name="_Книга7_Nsi_140_DCF 3 с увел  объемами 14 12 07 " xfId="1690"/>
    <cellStyle name="_Книга7_Nsi_140_DCF_Pavlodar_9" xfId="1691"/>
    <cellStyle name="_Книга7_Nsi_140_mod" xfId="1692"/>
    <cellStyle name="_Книга7_Nsi_140_mod_DCF" xfId="1693"/>
    <cellStyle name="_Книга7_Nsi_140_mod_DCF 3 с увел  объемами 14 12 07 " xfId="1694"/>
    <cellStyle name="_Книга7_Nsi_140_mod_DCF_Pavlodar_9" xfId="1695"/>
    <cellStyle name="_Книга7_Nsi_158" xfId="1696"/>
    <cellStyle name="_Книга7_Nsi_158_DCF" xfId="1697"/>
    <cellStyle name="_Книга7_Nsi_158_DCF 3 с увел  объемами 14 12 07 " xfId="1698"/>
    <cellStyle name="_Книга7_Nsi_158_DCF_Pavlodar_9" xfId="1699"/>
    <cellStyle name="_Книга7_Nsi_DCF" xfId="1700"/>
    <cellStyle name="_Книга7_Nsi_DCF 3 с увел  объемами 14 12 07 " xfId="1701"/>
    <cellStyle name="_Книга7_Nsi_DCF_Pavlodar_9" xfId="1702"/>
    <cellStyle name="_Книга7_Nsi_Express" xfId="1703"/>
    <cellStyle name="_Книга7_Nsi_Express_DCF" xfId="1704"/>
    <cellStyle name="_Книга7_Nsi_Express_DCF 3 с увел  объемами 14 12 07 " xfId="1705"/>
    <cellStyle name="_Книга7_Nsi_Express_DCF_Pavlodar_9" xfId="1706"/>
    <cellStyle name="_Книга7_Nsi_Jan1" xfId="1707"/>
    <cellStyle name="_Книга7_Nsi_Jan1_DCF" xfId="1708"/>
    <cellStyle name="_Книга7_Nsi_Jan1_DCF 3 с увел  объемами 14 12 07 " xfId="1709"/>
    <cellStyle name="_Книга7_Nsi_Jan1_DCF_Pavlodar_9" xfId="1710"/>
    <cellStyle name="_Книга7_Nsi_test" xfId="1711"/>
    <cellStyle name="_Книга7_Nsi_test_DCF" xfId="1712"/>
    <cellStyle name="_Книга7_Nsi_test_DCF 3 с увел  объемами 14 12 07 " xfId="1713"/>
    <cellStyle name="_Книга7_Nsi_test_DCF_Pavlodar_9" xfId="1714"/>
    <cellStyle name="_Книга7_Nsi2" xfId="1715"/>
    <cellStyle name="_Книга7_Nsi2_DCF" xfId="1716"/>
    <cellStyle name="_Книга7_Nsi2_DCF 3 с увел  объемами 14 12 07 " xfId="1717"/>
    <cellStyle name="_Книга7_Nsi2_DCF_Pavlodar_9" xfId="1718"/>
    <cellStyle name="_Книга7_Nsi-Services" xfId="1719"/>
    <cellStyle name="_Книга7_Nsi-Services_DCF" xfId="1720"/>
    <cellStyle name="_Книга7_Nsi-Services_DCF 3 с увел  объемами 14 12 07 " xfId="1721"/>
    <cellStyle name="_Книга7_Nsi-Services_DCF_Pavlodar_9" xfId="1722"/>
    <cellStyle name="_Книга7_P&amp;L" xfId="1723"/>
    <cellStyle name="_Книга7_P&amp;L_DCF" xfId="1724"/>
    <cellStyle name="_Книга7_P&amp;L_DCF 3 с увел  объемами 14 12 07 " xfId="1725"/>
    <cellStyle name="_Книга7_P&amp;L_DCF_Pavlodar_9" xfId="1726"/>
    <cellStyle name="_Книга7_S0400" xfId="1727"/>
    <cellStyle name="_Книга7_S0400_DCF" xfId="1728"/>
    <cellStyle name="_Книга7_S0400_DCF 3 с увел  объемами 14 12 07 " xfId="1729"/>
    <cellStyle name="_Книга7_S0400_DCF_Pavlodar_9" xfId="1730"/>
    <cellStyle name="_Книга7_S13001" xfId="1731"/>
    <cellStyle name="_Книга7_S13001_DCF" xfId="1732"/>
    <cellStyle name="_Книга7_S13001_DCF 3 с увел  объемами 14 12 07 " xfId="1733"/>
    <cellStyle name="_Книга7_S13001_DCF_Pavlodar_9" xfId="1734"/>
    <cellStyle name="_Книга7_Sheet1" xfId="1735"/>
    <cellStyle name="_Книга7_Sheet1_DCF" xfId="1736"/>
    <cellStyle name="_Книга7_Sheet1_DCF 3 с увел  объемами 14 12 07 " xfId="1737"/>
    <cellStyle name="_Книга7_Sheet1_DCF_Pavlodar_9" xfId="1738"/>
    <cellStyle name="_Книга7_sofi - plan_AP270202ii" xfId="1739"/>
    <cellStyle name="_Книга7_sofi - plan_AP270202ii_DCF" xfId="1740"/>
    <cellStyle name="_Книга7_sofi - plan_AP270202ii_DCF 3 с увел  объемами 14 12 07 " xfId="1741"/>
    <cellStyle name="_Книга7_sofi - plan_AP270202ii_DCF_Pavlodar_9" xfId="1742"/>
    <cellStyle name="_Книга7_sofi - plan_AP270202iii" xfId="1743"/>
    <cellStyle name="_Книга7_sofi - plan_AP270202iii_DCF" xfId="1744"/>
    <cellStyle name="_Книга7_sofi - plan_AP270202iii_DCF 3 с увел  объемами 14 12 07 " xfId="1745"/>
    <cellStyle name="_Книга7_sofi - plan_AP270202iii_DCF_Pavlodar_9" xfId="1746"/>
    <cellStyle name="_Книга7_sofi - plan_AP270202iv" xfId="1747"/>
    <cellStyle name="_Книга7_sofi - plan_AP270202iv_DCF" xfId="1748"/>
    <cellStyle name="_Книга7_sofi - plan_AP270202iv_DCF 3 с увел  объемами 14 12 07 " xfId="1749"/>
    <cellStyle name="_Книга7_sofi - plan_AP270202iv_DCF_Pavlodar_9" xfId="1750"/>
    <cellStyle name="_Книга7_Sofi vs Sobi" xfId="1751"/>
    <cellStyle name="_Книга7_Sofi vs Sobi_DCF" xfId="1752"/>
    <cellStyle name="_Книга7_Sofi vs Sobi_DCF 3 с увел  объемами 14 12 07 " xfId="1753"/>
    <cellStyle name="_Книга7_Sofi vs Sobi_DCF_Pavlodar_9" xfId="1754"/>
    <cellStyle name="_Книга7_Sofi_PBD 27-11-01" xfId="1755"/>
    <cellStyle name="_Книга7_Sofi_PBD 27-11-01_DCF" xfId="1756"/>
    <cellStyle name="_Книга7_Sofi_PBD 27-11-01_DCF 3 с увел  объемами 14 12 07 " xfId="1757"/>
    <cellStyle name="_Книга7_Sofi_PBD 27-11-01_DCF_Pavlodar_9" xfId="1758"/>
    <cellStyle name="_Книга7_SOFI_TEPs_AOK_130902" xfId="1759"/>
    <cellStyle name="_Книга7_SOFI_TEPs_AOK_130902_DCF" xfId="1760"/>
    <cellStyle name="_Книга7_SOFI_TEPs_AOK_130902_DCF 3 с увел  объемами 14 12 07 " xfId="1761"/>
    <cellStyle name="_Книга7_SOFI_TEPs_AOK_130902_DCF_Pavlodar_9" xfId="1762"/>
    <cellStyle name="_Книга7_Sofi145a" xfId="1763"/>
    <cellStyle name="_Книга7_Sofi145a_DCF" xfId="1764"/>
    <cellStyle name="_Книга7_Sofi145a_DCF 3 с увел  объемами 14 12 07 " xfId="1765"/>
    <cellStyle name="_Книга7_Sofi145a_DCF_Pavlodar_9" xfId="1766"/>
    <cellStyle name="_Книга7_Sofi153" xfId="1767"/>
    <cellStyle name="_Книга7_Sofi153_DCF" xfId="1768"/>
    <cellStyle name="_Книга7_Sofi153_DCF 3 с увел  объемами 14 12 07 " xfId="1769"/>
    <cellStyle name="_Книга7_Sofi153_DCF_Pavlodar_9" xfId="1770"/>
    <cellStyle name="_Книга7_Summary" xfId="1771"/>
    <cellStyle name="_Книга7_Summary_DCF" xfId="1772"/>
    <cellStyle name="_Книга7_Summary_DCF 3 с увел  объемами 14 12 07 " xfId="1773"/>
    <cellStyle name="_Книга7_Summary_DCF_Pavlodar_9" xfId="1774"/>
    <cellStyle name="_Книга7_SXXXX_Express_c Links" xfId="1775"/>
    <cellStyle name="_Книга7_SXXXX_Express_c Links_DCF" xfId="1776"/>
    <cellStyle name="_Книга7_SXXXX_Express_c Links_DCF 3 с увел  объемами 14 12 07 " xfId="1777"/>
    <cellStyle name="_Книга7_SXXXX_Express_c Links_DCF_Pavlodar_9" xfId="1778"/>
    <cellStyle name="_Книга7_Tax_form_1кв_3" xfId="1779"/>
    <cellStyle name="_Книга7_Tax_form_1кв_3_DCF" xfId="1780"/>
    <cellStyle name="_Книга7_Tax_form_1кв_3_DCF 3 с увел  объемами 14 12 07 " xfId="1781"/>
    <cellStyle name="_Книга7_Tax_form_1кв_3_DCF_Pavlodar_9" xfId="1782"/>
    <cellStyle name="_Книга7_test_11" xfId="1783"/>
    <cellStyle name="_Книга7_test_11_DCF" xfId="1784"/>
    <cellStyle name="_Книга7_test_11_DCF 3 с увел  объемами 14 12 07 " xfId="1785"/>
    <cellStyle name="_Книга7_test_11_DCF_Pavlodar_9" xfId="1786"/>
    <cellStyle name="_Книга7_БКЭ" xfId="1787"/>
    <cellStyle name="_Книга7_БКЭ_DCF" xfId="1788"/>
    <cellStyle name="_Книга7_БКЭ_DCF 3 с увел  объемами 14 12 07 " xfId="1789"/>
    <cellStyle name="_Книга7_БКЭ_DCF_Pavlodar_9" xfId="1790"/>
    <cellStyle name="_Книга7_для вставки в пакет за 2001" xfId="1791"/>
    <cellStyle name="_Книга7_для вставки в пакет за 2001_DCF" xfId="1792"/>
    <cellStyle name="_Книга7_для вставки в пакет за 2001_DCF 3 с увел  объемами 14 12 07 " xfId="1793"/>
    <cellStyle name="_Книга7_для вставки в пакет за 2001_DCF_Pavlodar_9" xfId="1794"/>
    <cellStyle name="_Книга7_дляГалиныВ" xfId="1795"/>
    <cellStyle name="_Книга7_дляГалиныВ_DCF" xfId="1796"/>
    <cellStyle name="_Книга7_дляГалиныВ_DCF 3 с увел  объемами 14 12 07 " xfId="1797"/>
    <cellStyle name="_Книга7_дляГалиныВ_DCF_Pavlodar_9" xfId="1798"/>
    <cellStyle name="_Книга7_Книга7" xfId="1799"/>
    <cellStyle name="_Книга7_Книга7_DCF" xfId="1800"/>
    <cellStyle name="_Книга7_Книга7_DCF 3 с увел  объемами 14 12 07 " xfId="1801"/>
    <cellStyle name="_Книга7_Книга7_DCF_Pavlodar_9" xfId="1802"/>
    <cellStyle name="_Книга7_Лист1" xfId="1803"/>
    <cellStyle name="_Книга7_Лист1_DCF" xfId="1804"/>
    <cellStyle name="_Книга7_Лист1_DCF 3 с увел  объемами 14 12 07 " xfId="1805"/>
    <cellStyle name="_Книга7_Лист1_DCF_Pavlodar_9" xfId="1806"/>
    <cellStyle name="_Книга7_ОСН. ДЕЯТ." xfId="1807"/>
    <cellStyle name="_Книга7_ОСН. ДЕЯТ._DCF" xfId="1808"/>
    <cellStyle name="_Книга7_ОСН. ДЕЯТ._DCF 3 с увел  объемами 14 12 07 " xfId="1809"/>
    <cellStyle name="_Книга7_ОСН. ДЕЯТ._DCF_Pavlodar_9" xfId="1810"/>
    <cellStyle name="_Книга7_Подразделения" xfId="1811"/>
    <cellStyle name="_Книга7_Подразделения_DCF" xfId="1812"/>
    <cellStyle name="_Книга7_Подразделения_DCF 3 с увел  объемами 14 12 07 " xfId="1813"/>
    <cellStyle name="_Книга7_Подразделения_DCF_Pavlodar_9" xfId="1814"/>
    <cellStyle name="_Книга7_Список тиражирования" xfId="1815"/>
    <cellStyle name="_Книга7_Список тиражирования_DCF" xfId="1816"/>
    <cellStyle name="_Книга7_Список тиражирования_DCF 3 с увел  объемами 14 12 07 " xfId="1817"/>
    <cellStyle name="_Книга7_Список тиражирования_DCF_Pavlodar_9" xfId="1818"/>
    <cellStyle name="_Книга7_Форма 12 last" xfId="1819"/>
    <cellStyle name="_Книга7_Форма 12 last_DCF" xfId="1820"/>
    <cellStyle name="_Книга7_Форма 12 last_DCF 3 с увел  объемами 14 12 07 " xfId="1821"/>
    <cellStyle name="_Книга7_Форма 12 last_DCF_Pavlodar_9" xfId="1822"/>
    <cellStyle name="_Конгломерат" xfId="1823"/>
    <cellStyle name="_Конгломерат (2)" xfId="1824"/>
    <cellStyle name="_Лист1" xfId="1825"/>
    <cellStyle name="_Лист1_DCF" xfId="1826"/>
    <cellStyle name="_Лист1_DCF 3 с увел  объемами 14 12 07 " xfId="1827"/>
    <cellStyle name="_Лист1_DCF_Pavlodar_9" xfId="1828"/>
    <cellStyle name="_ПРВ_нал_ СБП 2006-2015" xfId="1829"/>
    <cellStyle name="_ПРВ_нал_ СБП 2006-2015_DCF" xfId="1830"/>
    <cellStyle name="_ПРВ_нал_ СБП 2006-2015_DCF 3 с увел  объемами 14 12 07 " xfId="1831"/>
    <cellStyle name="_ПРВ_нал_ СБП 2006-2015_DCF_Pavlodar_9" xfId="1832"/>
    <cellStyle name="_Прекращенные операции" xfId="1833"/>
    <cellStyle name="_Приложение №2 конгломерату" xfId="1834"/>
    <cellStyle name="_ПРОГНОЗ для Эмдина" xfId="1835"/>
    <cellStyle name="_ПРОГНОЗ для Эмдина_DCF" xfId="1836"/>
    <cellStyle name="_ПРОГНОЗ для Эмдина_DCF 3 с увел  объемами 14 12 07 " xfId="1837"/>
    <cellStyle name="_ПРОГНОЗ для Эмдина_DCF_Pavlodar_9" xfId="1838"/>
    <cellStyle name="_Прогноз на 2005-2008 г." xfId="1839"/>
    <cellStyle name="_Прогноз на 2005-2008 г._DCF" xfId="1840"/>
    <cellStyle name="_Прогноз на 2005-2008 г._DCF 3 с увел  объемами 14 12 07 " xfId="1841"/>
    <cellStyle name="_Прогноз на 2005-2008 г._DCF_Pavlodar_9" xfId="1842"/>
    <cellStyle name="_Прогноз на 2005-2008 г._Komet_DCF_25" xfId="1843"/>
    <cellStyle name="_Прогноз на 2005-2008 г._Komet_DCF_25_DCF" xfId="1844"/>
    <cellStyle name="_Прогноз на 2005-2008 г._Komet_DCF_25_DCF 3 с увел  объемами 14 12 07 " xfId="1845"/>
    <cellStyle name="_Прогноз на 2005-2008 г._Komet_DCF_25_DCF_Pavlodar_9" xfId="1846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_DCF" xfId="1850"/>
    <cellStyle name="_Прогноз на 2005-2008 г._Komet_DCF_26_DCF 3 с увел  объемами 14 12 07 " xfId="1851"/>
    <cellStyle name="_Прогноз на 2005-2008 г._Komet_DCF_26_DCF_Pavlodar_9" xfId="1852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_DCF" xfId="1856"/>
    <cellStyle name="_производство 2004_DCF 3 с увел  объемами 14 12 07 " xfId="1857"/>
    <cellStyle name="_производство 2004_DCF_Pavlodar_9" xfId="1858"/>
    <cellStyle name="_производство 2005" xfId="1859"/>
    <cellStyle name="_производство 2005_DCF" xfId="1860"/>
    <cellStyle name="_производство 2005_DCF 3 с увел  объемами 14 12 07 " xfId="1861"/>
    <cellStyle name="_производство 2005_DCF_Pavlodar_9" xfId="1862"/>
    <cellStyle name="_Сведения о расходах на 2004г" xfId="1863"/>
    <cellStyle name="_Сведения о расходах на 2004г_DCF" xfId="1864"/>
    <cellStyle name="_Сведения о расходах на 2004г_DCF 3 с увел  объемами 14 12 07 " xfId="1865"/>
    <cellStyle name="_Сведения о расходах на 2004г_DCF_Pavlodar_9" xfId="1866"/>
    <cellStyle name="_СводФ2_CAFEC_Консолид_ 2008" xfId="1867"/>
    <cellStyle name="_СводФ3_ЦАТЭК_Консолид_4 кв 2008" xfId="1868"/>
    <cellStyle name="_Таблицы - продажи 2003 г. - прогноз до 2008 г. 24.021" xfId="1869"/>
    <cellStyle name="_Таблицы - продажи 2003 г. - прогноз до 2008 г. 24.021_DCF" xfId="1870"/>
    <cellStyle name="_Таблицы - продажи 2003 г. - прогноз до 2008 г. 24.021_DCF 3 с увел  объемами 14 12 07 " xfId="1871"/>
    <cellStyle name="_Таблицы - продажи 2003 г. - прогноз до 2008 г. 24.021_DCF_Pavlodar_9" xfId="1872"/>
    <cellStyle name="_Таблицы - продажи 2003 г. - прогноз до 2008 г. 24.021_Komet_DCF_25" xfId="1873"/>
    <cellStyle name="_Таблицы - продажи 2003 г. - прогноз до 2008 г. 24.021_Komet_DCF_25_DCF" xfId="1874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_Pavlodar_9" xfId="1876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_DCF" xfId="1880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_Pavlodar_9" xfId="1882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_DCF" xfId="1886"/>
    <cellStyle name="_ФАЙЛ ПЕРЕКАЧКИ ДАННЫХ ПО ОСТАТКАМ ГП_DCF 3 с увел  объемами 14 12 07 " xfId="1887"/>
    <cellStyle name="_ФАЙЛ ПЕРЕКАЧКИ ДАННЫХ ПО ОСТАТКАМ ГП_DCF_Pavlodar_9" xfId="1888"/>
    <cellStyle name="_ФО_ЦАТЭК_1 полуг 2008" xfId="1889"/>
    <cellStyle name="_ФО_ЦАТЭК_2008 формы для аудиторов_280609" xfId="1890"/>
    <cellStyle name="_Формат целевых программ на 2003 год окончат1" xfId="1891"/>
    <cellStyle name="_Формы ПЛАН месяц Зд" xfId="1892"/>
    <cellStyle name="_Формы ПЛАН месяц Зд_DCF" xfId="1893"/>
    <cellStyle name="_Формы ПЛАН месяц Зд_DCF 3 с увел  объемами 14 12 07 " xfId="1894"/>
    <cellStyle name="_Формы ПЛАН месяц Зд_DCF_Pavlodar_9" xfId="1895"/>
    <cellStyle name="_ЦАТЭК_КОНС Баланс_2008 год АУДИРОВ1" xfId="1896"/>
    <cellStyle name="_Цены ВУ" xfId="1897"/>
    <cellStyle name="_Цены ВУ_DCF" xfId="1898"/>
    <cellStyle name="_Цены ВУ_DCF 3 с увел  объемами 14 12 07 " xfId="1899"/>
    <cellStyle name="_Цены ВУ_DCF_Pavlodar_9" xfId="1900"/>
    <cellStyle name="_ЦРНО-отчёт за 4 месяца  прогноз" xfId="1901"/>
    <cellStyle name="_ЦРНО-отчёт за 4 месяца  прогноз_DCF" xfId="1902"/>
    <cellStyle name="_ЦРНО-отчёт за 4 месяца  прогноз_DCF 3 с увел  объемами 14 12 07 " xfId="1903"/>
    <cellStyle name="_ЦРНО-отчёт за 4 месяца  прогноз_DCF_Pavlodar_9" xfId="1904"/>
    <cellStyle name="_Эксимбанк -2008-ФО- аудит" xfId="1905"/>
    <cellStyle name="_Эксимбанк -2008-ФО- аудит100609" xfId="1906"/>
    <cellStyle name="’E‰Y [0.00]_laroux" xfId="1907"/>
    <cellStyle name="’E‰Y_laroux" xfId="1908"/>
    <cellStyle name="”€ЌЂЌ‘Ћ‚›‰" xfId="1909"/>
    <cellStyle name="”€Љ‘€ђЋ‚ЂЌЌ›‰" xfId="1910"/>
    <cellStyle name="”ќђќ‘ћ‚›‰" xfId="1911"/>
    <cellStyle name="”љ‘ђћ‚ђќќ›‰" xfId="1912"/>
    <cellStyle name="„…Ќ…†Ќ›‰" xfId="1913"/>
    <cellStyle name="„Ђ’Ђ" xfId="1914"/>
    <cellStyle name="€’ЋѓЋ‚›‰" xfId="1915"/>
    <cellStyle name="=D:\WINNT\SYSTEM32\COMMAND.COM" xfId="1916"/>
    <cellStyle name="=D:\WINNT\SYSTEM32\COMMAND.COM?ASYNC1=LANDRVR?BAT=1?COMPUTERNAME=RE" xfId="1917"/>
    <cellStyle name="‡ЂѓЋ‹Ћ‚ЋЉ1" xfId="1918"/>
    <cellStyle name="‡ЂѓЋ‹Ћ‚ЋЉ2" xfId="1919"/>
    <cellStyle name="•WЏЂ_laroux" xfId="1920"/>
    <cellStyle name="’ћѓћ‚›‰" xfId="1921"/>
    <cellStyle name="" xfId="1922"/>
    <cellStyle name="" xfId="1923"/>
    <cellStyle name="" xfId="1924"/>
    <cellStyle name="_DCF" xfId="1925"/>
    <cellStyle name="_DCF" xfId="1926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_DCF" xfId="1945"/>
    <cellStyle name="_Ф-1И2_DCF" xfId="1946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_DCF" xfId="1961"/>
    <cellStyle name="_DCF" xfId="1962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_DCF" xfId="1981"/>
    <cellStyle name="_Ф-1И2_DCF" xfId="1982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1" xfId="1996"/>
    <cellStyle name="2" xfId="1997"/>
    <cellStyle name="0" xfId="1998"/>
    <cellStyle name="0%" xfId="1999"/>
    <cellStyle name="0,0" xfId="2000"/>
    <cellStyle name="0,0%" xfId="2001"/>
    <cellStyle name="0,0?" xfId="2002"/>
    <cellStyle name="0,0_DCF" xfId="2003"/>
    <cellStyle name="0,00" xfId="2004"/>
    <cellStyle name="0,00%" xfId="2005"/>
    <cellStyle name="0,00;0;" xfId="2006"/>
    <cellStyle name="0,00?" xfId="2007"/>
    <cellStyle name="0,00_DCF" xfId="2008"/>
    <cellStyle name="0,000" xfId="2009"/>
    <cellStyle name="0;+0" xfId="2010"/>
    <cellStyle name="0?" xfId="2011"/>
    <cellStyle name="0_DCF" xfId="2012"/>
    <cellStyle name="0_DCF 3 предприятия" xfId="2013"/>
    <cellStyle name="0_DCF 3 с увел  объемами 14 12 07 " xfId="2014"/>
    <cellStyle name="0_DCF_Pavlodar_9" xfId="2015"/>
    <cellStyle name="0_Komet_DCF_25" xfId="201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информация по затратам и тарифам на  произ теплоэ" xfId="2021"/>
    <cellStyle name="0_Komet_DCF_26" xfId="2022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20% - Accent1" xfId="2031"/>
    <cellStyle name="20% - Accent2" xfId="2032"/>
    <cellStyle name="20% - Accent3" xfId="2033"/>
    <cellStyle name="20% - Accent4" xfId="2034"/>
    <cellStyle name="20% - Accent5" xfId="2035"/>
    <cellStyle name="20% - Accent6" xfId="2036"/>
    <cellStyle name="40% - Accent1" xfId="2037"/>
    <cellStyle name="40% - Accent2" xfId="2038"/>
    <cellStyle name="40% - Accent3" xfId="2039"/>
    <cellStyle name="40% - Accent4" xfId="2040"/>
    <cellStyle name="40% - Accent5" xfId="2041"/>
    <cellStyle name="40% - Accent6" xfId="2042"/>
    <cellStyle name="60% - Accent1" xfId="2043"/>
    <cellStyle name="60% - Accent2" xfId="2044"/>
    <cellStyle name="60% - Accent3" xfId="2045"/>
    <cellStyle name="60% - Accent4" xfId="2046"/>
    <cellStyle name="60% - Accent5" xfId="2047"/>
    <cellStyle name="60% - Accent6" xfId="2048"/>
    <cellStyle name="94,5" xfId="2049"/>
    <cellStyle name="A modif Blanc" xfId="2050"/>
    <cellStyle name="A modifier" xfId="2051"/>
    <cellStyle name="Accent1" xfId="2052"/>
    <cellStyle name="Accent2" xfId="2053"/>
    <cellStyle name="Accent3" xfId="2054"/>
    <cellStyle name="Accent4" xfId="2055"/>
    <cellStyle name="Accent5" xfId="2056"/>
    <cellStyle name="Accent6" xfId="2057"/>
    <cellStyle name="Aeia?nnueea" xfId="2058"/>
    <cellStyle name="Alilciue [0]_ deri-oren ctiu aia" xfId="2059"/>
    <cellStyle name="Alilciue_ deri-oren ctiu aia" xfId="2060"/>
    <cellStyle name="b" xfId="2061"/>
    <cellStyle name="Bad" xfId="2062"/>
    <cellStyle name="Big" xfId="2063"/>
    <cellStyle name="blank" xfId="2064"/>
    <cellStyle name="Blue Heading" xfId="2065"/>
    <cellStyle name="Calc Currency (0)" xfId="2066"/>
    <cellStyle name="Calc Currency (2)" xfId="2067"/>
    <cellStyle name="Calc Percent (0)" xfId="2068"/>
    <cellStyle name="Calc Percent (1)" xfId="2069"/>
    <cellStyle name="Calc Percent (2)" xfId="2070"/>
    <cellStyle name="Calc Units (0)" xfId="2071"/>
    <cellStyle name="Calc Units (1)" xfId="2072"/>
    <cellStyle name="Calc Units (2)" xfId="2073"/>
    <cellStyle name="Calculation" xfId="2074"/>
    <cellStyle name="Check" xfId="2075"/>
    <cellStyle name="Check Cell" xfId="2076"/>
    <cellStyle name="Column_Title" xfId="2077"/>
    <cellStyle name="Comma [0] 2" xfId="2078"/>
    <cellStyle name="Comma [0] 2 2" xfId="2079"/>
    <cellStyle name="Comma [0]_#6 Temps &amp; Contractors" xfId="2080"/>
    <cellStyle name="Comma [00]" xfId="2081"/>
    <cellStyle name="Comma [1]" xfId="2082"/>
    <cellStyle name="Comma [2]" xfId="2083"/>
    <cellStyle name="Comma 2" xfId="2084"/>
    <cellStyle name="Comma 3" xfId="2085"/>
    <cellStyle name="Comma_#6 Temps &amp; Contractors" xfId="2086"/>
    <cellStyle name="Comma0" xfId="2087"/>
    <cellStyle name="Coname" xfId="2088"/>
    <cellStyle name="Conor 1" xfId="2089"/>
    <cellStyle name="Conor1" xfId="2090"/>
    <cellStyle name="Conor2" xfId="2091"/>
    <cellStyle name="Curr" xfId="2092"/>
    <cellStyle name="Currency [0]_#6 Temps &amp; Contractors" xfId="2093"/>
    <cellStyle name="Currency [00]" xfId="2094"/>
    <cellStyle name="Currency_#6 Temps &amp; Contractors" xfId="2095"/>
    <cellStyle name="Currency0" xfId="2096"/>
    <cellStyle name="Custom - Style8" xfId="2097"/>
    <cellStyle name="Data   - Style2" xfId="2098"/>
    <cellStyle name="Date" xfId="2099"/>
    <cellStyle name="Date Short" xfId="2100"/>
    <cellStyle name="date_Book1" xfId="2101"/>
    <cellStyle name="DELTA" xfId="2102"/>
    <cellStyle name="Deviant" xfId="2103"/>
    <cellStyle name="E&amp;Y House" xfId="2104"/>
    <cellStyle name="Ecart0" xfId="2105"/>
    <cellStyle name="Ecart0,0" xfId="2106"/>
    <cellStyle name="Ecart0,00" xfId="2107"/>
    <cellStyle name="Ecart0_DCF" xfId="2108"/>
    <cellStyle name="Enter Currency (0)" xfId="2109"/>
    <cellStyle name="Enter Currency (2)" xfId="2110"/>
    <cellStyle name="Enter Units (0)" xfId="2111"/>
    <cellStyle name="Enter Units (1)" xfId="2112"/>
    <cellStyle name="Enter Units (2)" xfId="2113"/>
    <cellStyle name="Euro" xfId="2114"/>
    <cellStyle name="Explanatory Text" xfId="2115"/>
    <cellStyle name="Ezres_CCTV consolidation_1203" xfId="2116"/>
    <cellStyle name="F2" xfId="2117"/>
    <cellStyle name="F3" xfId="2118"/>
    <cellStyle name="F4" xfId="2119"/>
    <cellStyle name="F5" xfId="2120"/>
    <cellStyle name="F6" xfId="2121"/>
    <cellStyle name="F7" xfId="2122"/>
    <cellStyle name="F8" xfId="2123"/>
    <cellStyle name="Factor" xfId="2124"/>
    <cellStyle name="Fixed" xfId="2125"/>
    <cellStyle name="Flag" xfId="2126"/>
    <cellStyle name="Followed Hyperlink_для ЦАТЭК_1кв07.xls" xfId="2127"/>
    <cellStyle name="Formula % clear" xfId="2128"/>
    <cellStyle name="Formula % green" xfId="2129"/>
    <cellStyle name="Formula clear" xfId="2130"/>
    <cellStyle name="Formula green" xfId="2131"/>
    <cellStyle name="From" xfId="2132"/>
    <cellStyle name="Good" xfId="2133"/>
    <cellStyle name="Grey" xfId="2134"/>
    <cellStyle name="Group1" xfId="2135"/>
    <cellStyle name="hard no. % clear" xfId="2136"/>
    <cellStyle name="hard no. % green" xfId="2137"/>
    <cellStyle name="hard no. clear" xfId="2138"/>
    <cellStyle name="hard no. green" xfId="2139"/>
    <cellStyle name="Head1_BP back" xfId="2140"/>
    <cellStyle name="Header1" xfId="2141"/>
    <cellStyle name="Header2" xfId="2142"/>
    <cellStyle name="Heading" xfId="2143"/>
    <cellStyle name="Heading 1" xfId="2144"/>
    <cellStyle name="Heading 2" xfId="2145"/>
    <cellStyle name="Heading 3" xfId="2146"/>
    <cellStyle name="Heading 4" xfId="2147"/>
    <cellStyle name="Heading1" xfId="2148"/>
    <cellStyle name="Heading1 1" xfId="2149"/>
    <cellStyle name="Heading1_Worksheet in 2230 Consolidated SevKazEnergy JSC IFRS 2009" xfId="2150"/>
    <cellStyle name="Heading2" xfId="2151"/>
    <cellStyle name="Heading3" xfId="2152"/>
    <cellStyle name="Heading4" xfId="2153"/>
    <cellStyle name="Heading5" xfId="2154"/>
    <cellStyle name="Heading6" xfId="2155"/>
    <cellStyle name="Headline I" xfId="2156"/>
    <cellStyle name="Headline II" xfId="2157"/>
    <cellStyle name="Headline III" xfId="2158"/>
    <cellStyle name="highlight" xfId="2159"/>
    <cellStyle name="Horizontal" xfId="2160"/>
    <cellStyle name="Hyperlink_RESULTS" xfId="2161"/>
    <cellStyle name="Iau?iue_ deri-oren ctiu aia" xfId="2162"/>
    <cellStyle name="Index" xfId="2163"/>
    <cellStyle name="Input" xfId="2164"/>
    <cellStyle name="Input %" xfId="2165"/>
    <cellStyle name="Input [yellow]" xfId="2166"/>
    <cellStyle name="Input_20" xfId="2167"/>
    <cellStyle name="Ioe?uaaaoayny aeia?nnueea" xfId="2168"/>
    <cellStyle name="ISO" xfId="2169"/>
    <cellStyle name="Ivedimas" xfId="2170"/>
    <cellStyle name="Ivedimo1" xfId="2171"/>
    <cellStyle name="Ivedimo2" xfId="2172"/>
    <cellStyle name="Ivedimo5" xfId="2173"/>
    <cellStyle name="Kilo" xfId="2174"/>
    <cellStyle name="kt" xfId="2175"/>
    <cellStyle name="Labels - Style3" xfId="2176"/>
    <cellStyle name="Licence" xfId="2177"/>
    <cellStyle name="Line Number" xfId="2178"/>
    <cellStyle name="Link Currency (0)" xfId="2179"/>
    <cellStyle name="Link Currency (2)" xfId="2180"/>
    <cellStyle name="Link Units (0)" xfId="2181"/>
    <cellStyle name="Link Units (1)" xfId="2182"/>
    <cellStyle name="Link Units (2)" xfId="2183"/>
    <cellStyle name="Linked Cell" xfId="2184"/>
    <cellStyle name="Locked" xfId="2185"/>
    <cellStyle name="Matrix" xfId="218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nb" xfId="2193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мny_laroux" xfId="2201"/>
    <cellStyle name="Neutral" xfId="2202"/>
    <cellStyle name="Niezdef." xfId="2203"/>
    <cellStyle name="Non_definito" xfId="2204"/>
    <cellStyle name="Norma11l" xfId="2205"/>
    <cellStyle name="Normal - Style1" xfId="2206"/>
    <cellStyle name="Normal 2" xfId="2207"/>
    <cellStyle name="Normal 3" xfId="2208"/>
    <cellStyle name="Normal." xfId="220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бlnм_laroux" xfId="2221"/>
    <cellStyle name="normбlnн_laroux" xfId="2222"/>
    <cellStyle name="nornPercent" xfId="2223"/>
    <cellStyle name="Note" xfId="2224"/>
    <cellStyle name="Notes" xfId="2225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SW_ColumnLabels" xfId="2233"/>
    <cellStyle name="Output" xfId="2234"/>
    <cellStyle name="Paaotsikko" xfId="2235"/>
    <cellStyle name="PageSubtitle" xfId="2236"/>
    <cellStyle name="paint" xfId="2237"/>
    <cellStyle name="Pénznem_CCTV consolidation_1203" xfId="2238"/>
    <cellStyle name="Percent (0)" xfId="2239"/>
    <cellStyle name="Percent [0]" xfId="2240"/>
    <cellStyle name="Percent [00]" xfId="2241"/>
    <cellStyle name="Percent [2]" xfId="2242"/>
    <cellStyle name="Percent 2" xfId="2243"/>
    <cellStyle name="Percent_#6 Temps &amp; Contractors" xfId="2244"/>
    <cellStyle name="Pourcentage_PASSB98" xfId="2245"/>
    <cellStyle name="PrePop Currency (0)" xfId="2246"/>
    <cellStyle name="PrePop Currency (2)" xfId="2247"/>
    <cellStyle name="PrePop Units (0)" xfId="2248"/>
    <cellStyle name="PrePop Units (1)" xfId="2249"/>
    <cellStyle name="PrePop Units (2)" xfId="2250"/>
    <cellStyle name="Price" xfId="2251"/>
    <cellStyle name="prochrek" xfId="2252"/>
    <cellStyle name="Product" xfId="2253"/>
    <cellStyle name="Prosent_DS" xfId="2254"/>
    <cellStyle name="Puslapis1" xfId="2255"/>
    <cellStyle name="Puslapis2" xfId="2256"/>
    <cellStyle name="Pддotsikko" xfId="2257"/>
    <cellStyle name="Reset  - Style7" xfId="2258"/>
    <cellStyle name="RMG - PB01.93" xfId="2259"/>
    <cellStyle name="s]_x000d__x000a_load=_x000d__x000a_run=_x000d__x000a_NullPort=None_x000d__x000a_device=HP LaserJet 5P/5MP (HP),HPPCL5G,\\Accountdept\finanalyst_x000d__x000a_Spooler=yes_x000d__x000a_Dosprint=" xfId="2260"/>
    <cellStyle name="S4" xfId="2261"/>
    <cellStyle name="S5" xfId="2262"/>
    <cellStyle name="S6" xfId="2263"/>
    <cellStyle name="Standard" xfId="2264"/>
    <cellStyle name="Straipsnis1" xfId="2265"/>
    <cellStyle name="Straipsnis4" xfId="2266"/>
    <cellStyle name="Style 1" xfId="2267"/>
    <cellStyle name="Style 1 2" xfId="2268"/>
    <cellStyle name="SubHead" xfId="2269"/>
    <cellStyle name="Table  - Style6" xfId="2270"/>
    <cellStyle name="Table Title" xfId="2271"/>
    <cellStyle name="Table Units" xfId="2272"/>
    <cellStyle name="Text" xfId="2273"/>
    <cellStyle name="Text Indent A" xfId="2274"/>
    <cellStyle name="Text Indent B" xfId="2275"/>
    <cellStyle name="Text Indent C" xfId="2276"/>
    <cellStyle name="Text_DCF" xfId="2277"/>
    <cellStyle name="Tickmark" xfId="2278"/>
    <cellStyle name="times" xfId="2279"/>
    <cellStyle name="Title" xfId="2280"/>
    <cellStyle name="Title  - Style1" xfId="2281"/>
    <cellStyle name="Title_20" xfId="2282"/>
    <cellStyle name="To" xfId="2283"/>
    <cellStyle name="Total" xfId="2284"/>
    <cellStyle name="TotCol - Style5" xfId="2285"/>
    <cellStyle name="TotRow - Style4" xfId="2286"/>
    <cellStyle name="Tusenskille [0]_DS" xfId="2287"/>
    <cellStyle name="Tusenskille_DS" xfId="2288"/>
    <cellStyle name="Unit" xfId="2289"/>
    <cellStyle name="Valiotsikko" xfId="2290"/>
    <cellStyle name="Valuta [0]_DS" xfId="2291"/>
    <cellStyle name="Valuta_DS" xfId="2292"/>
    <cellStyle name="Vertical" xfId="2293"/>
    <cellStyle name="Vдliotsikko" xfId="2294"/>
    <cellStyle name="Warning Text" xfId="2295"/>
    <cellStyle name="WIP" xfId="2296"/>
    <cellStyle name="Wдhrung_Compiling Utility Macros" xfId="2297"/>
    <cellStyle name="Zero" xfId="2298"/>
    <cellStyle name="Ввод данных" xfId="2299"/>
    <cellStyle name="ѓенежный [0]_balance_y" xfId="2300"/>
    <cellStyle name="ѓенежный_balance_y" xfId="2301"/>
    <cellStyle name="Данные" xfId="2302"/>
    <cellStyle name="ЅинЎнсоЏый [0]_balance_y" xfId="2303"/>
    <cellStyle name="ЅинЎнсоЏый_balance_y" xfId="2304"/>
    <cellStyle name="ибrky [0]_laroux" xfId="2305"/>
    <cellStyle name="ибrky_laroux" xfId="2306"/>
    <cellStyle name="їўычный_balance_y" xfId="2307"/>
    <cellStyle name="КАНДАГАЧ тел3-33-96" xfId="2308"/>
    <cellStyle name="Обычный" xfId="0" builtinId="0"/>
    <cellStyle name="Процент_ГСМ (з)" xfId="2309"/>
    <cellStyle name="Расчетный" xfId="2310"/>
    <cellStyle name="Стиль 1" xfId="2311"/>
    <cellStyle name="Стиль_названий" xfId="2312"/>
    <cellStyle name="тонны" xfId="2313"/>
    <cellStyle name="Тысячи [0]_ план-факт июнь гов" xfId="2314"/>
    <cellStyle name="Тысячи [а]" xfId="2315"/>
    <cellStyle name="Тысячи_ план-факт июнь гов" xfId="2316"/>
    <cellStyle name="Финан" xfId="2317"/>
    <cellStyle name="ФинАнсовый {0]_Лист!" xfId="2318"/>
    <cellStyle name="ФинАнсовый K0]_гов.ьай_пл.фшнинс." xfId="2319"/>
    <cellStyle name="ФинансоТ" xfId="2320"/>
    <cellStyle name="ФинансоТый" xfId="2321"/>
    <cellStyle name="ФинансоТый [0]_Гов.май_Н-к" xfId="2322"/>
    <cellStyle name="ФинансоТый_DCF" xfId="2323"/>
    <cellStyle name="ФинРнсовый [0]_ПДР Январь" xfId="2324"/>
    <cellStyle name="ФинРнсовый K0]_гов.май_фин.ЧМПЗ" xfId="2325"/>
    <cellStyle name="Ценовой" xfId="2326"/>
    <cellStyle name="ЏђЋ–…Ќ’Ќ›‰" xfId="2327"/>
    <cellStyle name="Шапка" xfId="23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95250</xdr:rowOff>
    </xdr:from>
    <xdr:to>
      <xdr:col>5</xdr:col>
      <xdr:colOff>1514475</xdr:colOff>
      <xdr:row>3</xdr:row>
      <xdr:rowOff>180975</xdr:rowOff>
    </xdr:to>
    <xdr:pic>
      <xdr:nvPicPr>
        <xdr:cNvPr id="208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AR test"/>
      <sheetName val="AR provision"/>
      <sheetName val="Advances to employees"/>
      <sheetName val="XREF"/>
      <sheetName val="PBC"/>
      <sheetName val="Tickmarks"/>
      <sheetName val="Help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>
        <row r="15">
          <cell r="M15">
            <v>3240.0005299999998</v>
          </cell>
        </row>
      </sheetData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tabSelected="1" zoomScale="75" zoomScaleNormal="75" zoomScaleSheetLayoutView="100" workbookViewId="0">
      <selection activeCell="K14" sqref="K14"/>
    </sheetView>
  </sheetViews>
  <sheetFormatPr defaultRowHeight="15.75" outlineLevelRow="1"/>
  <cols>
    <col min="1" max="1" width="66.7109375" style="1" customWidth="1"/>
    <col min="2" max="2" width="8.7109375" style="2" customWidth="1"/>
    <col min="3" max="3" width="18.140625" style="3" customWidth="1"/>
    <col min="4" max="4" width="20.42578125" style="4" customWidth="1"/>
    <col min="5" max="5" width="7.42578125" style="5" customWidth="1"/>
    <col min="6" max="6" width="9.140625" style="5"/>
    <col min="7" max="7" width="16.140625" style="5" customWidth="1"/>
    <col min="8" max="16384" width="9.140625" style="5"/>
  </cols>
  <sheetData>
    <row r="1" spans="1:4">
      <c r="A1" s="6" t="s">
        <v>0</v>
      </c>
      <c r="B1" s="7"/>
      <c r="C1" s="8"/>
      <c r="D1" s="9"/>
    </row>
    <row r="2" spans="1:4">
      <c r="A2" s="6"/>
      <c r="B2" s="7"/>
    </row>
    <row r="3" spans="1:4" ht="15.75" customHeight="1">
      <c r="A3" s="10" t="s">
        <v>1</v>
      </c>
      <c r="B3" s="7"/>
      <c r="C3" s="11"/>
      <c r="D3" s="12"/>
    </row>
    <row r="4" spans="1:4" ht="17.25" customHeight="1">
      <c r="A4" s="10" t="s">
        <v>205</v>
      </c>
      <c r="B4" s="7"/>
      <c r="C4" s="11"/>
      <c r="D4" s="12"/>
    </row>
    <row r="5" spans="1:4" ht="16.5" thickBot="1">
      <c r="A5" s="13" t="s">
        <v>2</v>
      </c>
      <c r="B5" s="14"/>
      <c r="C5" s="15"/>
      <c r="D5" s="16"/>
    </row>
    <row r="6" spans="1:4" ht="16.5" thickBot="1">
      <c r="A6" s="17"/>
      <c r="B6" s="18"/>
      <c r="C6" s="11"/>
      <c r="D6" s="12"/>
    </row>
    <row r="7" spans="1:4" s="23" customFormat="1" ht="16.5" thickBot="1">
      <c r="A7" s="19" t="s">
        <v>3</v>
      </c>
      <c r="B7" s="20" t="s">
        <v>4</v>
      </c>
      <c r="C7" s="21">
        <v>44286</v>
      </c>
      <c r="D7" s="22">
        <v>44196</v>
      </c>
    </row>
    <row r="8" spans="1:4">
      <c r="A8" s="24" t="s">
        <v>5</v>
      </c>
      <c r="B8" s="25"/>
      <c r="C8" s="26"/>
      <c r="D8" s="27"/>
    </row>
    <row r="9" spans="1:4">
      <c r="A9" s="28" t="s">
        <v>6</v>
      </c>
      <c r="B9" s="29">
        <v>1</v>
      </c>
      <c r="C9" s="30">
        <v>99788944</v>
      </c>
      <c r="D9" s="30">
        <v>101180490</v>
      </c>
    </row>
    <row r="10" spans="1:4" hidden="1" outlineLevel="1">
      <c r="A10" s="28" t="s">
        <v>7</v>
      </c>
      <c r="B10" s="29"/>
      <c r="C10" s="30"/>
      <c r="D10" s="30"/>
    </row>
    <row r="11" spans="1:4" collapsed="1">
      <c r="A11" s="28" t="s">
        <v>8</v>
      </c>
      <c r="B11" s="29">
        <v>2</v>
      </c>
      <c r="C11" s="30">
        <v>220483</v>
      </c>
      <c r="D11" s="30">
        <v>133319</v>
      </c>
    </row>
    <row r="12" spans="1:4" outlineLevel="1">
      <c r="A12" s="210" t="s">
        <v>176</v>
      </c>
      <c r="B12" s="29"/>
      <c r="C12" s="30">
        <v>19516</v>
      </c>
      <c r="D12" s="30">
        <v>19516</v>
      </c>
    </row>
    <row r="13" spans="1:4">
      <c r="A13" s="28" t="s">
        <v>169</v>
      </c>
      <c r="B13" s="29"/>
      <c r="C13" s="30">
        <v>35911</v>
      </c>
      <c r="D13" s="30">
        <v>60520</v>
      </c>
    </row>
    <row r="14" spans="1:4" ht="30" customHeight="1">
      <c r="A14" s="28" t="s">
        <v>10</v>
      </c>
      <c r="B14" s="29">
        <v>3</v>
      </c>
      <c r="C14" s="30">
        <v>595462</v>
      </c>
      <c r="D14" s="30">
        <v>0</v>
      </c>
    </row>
    <row r="15" spans="1:4" ht="16.5" customHeight="1" outlineLevel="1">
      <c r="A15" s="28" t="s">
        <v>11</v>
      </c>
      <c r="B15" s="31"/>
      <c r="C15" s="30">
        <v>0</v>
      </c>
      <c r="D15" s="30">
        <v>0</v>
      </c>
    </row>
    <row r="16" spans="1:4" ht="14.25" customHeight="1">
      <c r="A16" s="28" t="s">
        <v>177</v>
      </c>
      <c r="B16" s="29"/>
      <c r="C16" s="30">
        <v>2183879</v>
      </c>
      <c r="D16" s="30">
        <v>0</v>
      </c>
    </row>
    <row r="17" spans="1:4" ht="15.75" hidden="1" customHeight="1" outlineLevel="1">
      <c r="A17" s="28" t="s">
        <v>13</v>
      </c>
      <c r="B17" s="29"/>
      <c r="C17" s="30"/>
      <c r="D17" s="30"/>
    </row>
    <row r="18" spans="1:4" s="35" customFormat="1" collapsed="1">
      <c r="A18" s="32" t="s">
        <v>14</v>
      </c>
      <c r="B18" s="33"/>
      <c r="C18" s="34">
        <f>SUM(C9:C17)</f>
        <v>102844195</v>
      </c>
      <c r="D18" s="34">
        <f>SUM(D9:D17)</f>
        <v>101393845</v>
      </c>
    </row>
    <row r="19" spans="1:4">
      <c r="A19" s="36" t="s">
        <v>15</v>
      </c>
      <c r="B19" s="33"/>
      <c r="C19" s="30"/>
      <c r="D19" s="30"/>
    </row>
    <row r="20" spans="1:4">
      <c r="A20" s="28" t="s">
        <v>16</v>
      </c>
      <c r="B20" s="29">
        <v>4</v>
      </c>
      <c r="C20" s="249">
        <v>2396497</v>
      </c>
      <c r="D20" s="30">
        <v>2516096</v>
      </c>
    </row>
    <row r="21" spans="1:4" outlineLevel="1">
      <c r="A21" s="28" t="s">
        <v>177</v>
      </c>
      <c r="B21" s="29"/>
      <c r="C21" s="249">
        <v>6696055</v>
      </c>
      <c r="D21" s="30">
        <v>9476027</v>
      </c>
    </row>
    <row r="22" spans="1:4">
      <c r="A22" s="28" t="s">
        <v>17</v>
      </c>
      <c r="B22" s="29">
        <v>5</v>
      </c>
      <c r="C22" s="249">
        <v>6086441</v>
      </c>
      <c r="D22" s="30">
        <v>5481124</v>
      </c>
    </row>
    <row r="23" spans="1:4">
      <c r="A23" s="28" t="s">
        <v>18</v>
      </c>
      <c r="B23" s="29">
        <v>6</v>
      </c>
      <c r="C23" s="249">
        <v>546858</v>
      </c>
      <c r="D23" s="30">
        <v>230860</v>
      </c>
    </row>
    <row r="24" spans="1:4" ht="16.5" customHeight="1">
      <c r="A24" s="28" t="s">
        <v>19</v>
      </c>
      <c r="B24" s="29">
        <v>7</v>
      </c>
      <c r="C24" s="249">
        <v>248122</v>
      </c>
      <c r="D24" s="30">
        <v>56777</v>
      </c>
    </row>
    <row r="25" spans="1:4">
      <c r="A25" s="28" t="s">
        <v>168</v>
      </c>
      <c r="B25" s="29">
        <v>8</v>
      </c>
      <c r="C25" s="249">
        <v>808069</v>
      </c>
      <c r="D25" s="30">
        <v>4250071</v>
      </c>
    </row>
    <row r="26" spans="1:4" hidden="1" outlineLevel="1">
      <c r="A26" s="28" t="s">
        <v>9</v>
      </c>
      <c r="B26" s="29"/>
      <c r="C26" s="249"/>
      <c r="D26" s="30"/>
    </row>
    <row r="27" spans="1:4" collapsed="1">
      <c r="A27" s="28" t="s">
        <v>12</v>
      </c>
      <c r="B27" s="31"/>
      <c r="C27" s="249">
        <v>281088</v>
      </c>
      <c r="D27" s="30">
        <v>493662</v>
      </c>
    </row>
    <row r="28" spans="1:4">
      <c r="A28" s="28" t="s">
        <v>20</v>
      </c>
      <c r="B28" s="29">
        <v>10</v>
      </c>
      <c r="C28" s="249">
        <v>17932</v>
      </c>
      <c r="D28" s="30">
        <v>50177</v>
      </c>
    </row>
    <row r="29" spans="1:4" s="35" customFormat="1" ht="16.5" thickBot="1">
      <c r="A29" s="32" t="s">
        <v>21</v>
      </c>
      <c r="B29" s="33"/>
      <c r="C29" s="250">
        <f>SUM(C20:C28)</f>
        <v>17081062</v>
      </c>
      <c r="D29" s="34">
        <f>SUM(D20:D28)</f>
        <v>22554794</v>
      </c>
    </row>
    <row r="30" spans="1:4" ht="18" hidden="1" customHeight="1" outlineLevel="1">
      <c r="A30" s="37" t="s">
        <v>22</v>
      </c>
      <c r="B30" s="38"/>
      <c r="C30" s="39"/>
      <c r="D30" s="39"/>
    </row>
    <row r="31" spans="1:4" s="35" customFormat="1" ht="16.5" collapsed="1" thickBot="1">
      <c r="A31" s="40" t="s">
        <v>23</v>
      </c>
      <c r="B31" s="41"/>
      <c r="C31" s="204">
        <f>C18+C29+C30</f>
        <v>119925257</v>
      </c>
      <c r="D31" s="204">
        <f>D18+D29+D30</f>
        <v>123948639</v>
      </c>
    </row>
    <row r="32" spans="1:4" ht="15.75" customHeight="1" thickBot="1">
      <c r="A32" s="42"/>
      <c r="B32" s="43"/>
      <c r="C32" s="44"/>
      <c r="D32" s="44"/>
    </row>
    <row r="33" spans="1:4" ht="16.5" thickBot="1">
      <c r="A33" s="206" t="s">
        <v>24</v>
      </c>
      <c r="B33" s="207"/>
      <c r="C33" s="208">
        <f>C7</f>
        <v>44286</v>
      </c>
      <c r="D33" s="208">
        <f>D7</f>
        <v>44196</v>
      </c>
    </row>
    <row r="34" spans="1:4">
      <c r="A34" s="209" t="s">
        <v>25</v>
      </c>
      <c r="B34" s="45"/>
      <c r="C34" s="26"/>
      <c r="D34" s="26"/>
    </row>
    <row r="35" spans="1:4">
      <c r="A35" s="210" t="s">
        <v>26</v>
      </c>
      <c r="B35" s="29">
        <v>11</v>
      </c>
      <c r="C35" s="30">
        <v>16291512</v>
      </c>
      <c r="D35" s="30">
        <v>16291512</v>
      </c>
    </row>
    <row r="36" spans="1:4" hidden="1" outlineLevel="1">
      <c r="A36" s="210" t="s">
        <v>27</v>
      </c>
      <c r="B36" s="29"/>
      <c r="C36" s="30"/>
      <c r="D36" s="30"/>
    </row>
    <row r="37" spans="1:4" collapsed="1">
      <c r="A37" s="210" t="s">
        <v>28</v>
      </c>
      <c r="B37" s="29">
        <v>11</v>
      </c>
      <c r="C37" s="30">
        <v>277168</v>
      </c>
      <c r="D37" s="30">
        <v>277168</v>
      </c>
    </row>
    <row r="38" spans="1:4">
      <c r="A38" s="210" t="s">
        <v>29</v>
      </c>
      <c r="B38" s="29">
        <v>11</v>
      </c>
      <c r="C38" s="30">
        <f>Ф4!E31</f>
        <v>17185480</v>
      </c>
      <c r="D38" s="30">
        <v>17396583</v>
      </c>
    </row>
    <row r="39" spans="1:4" ht="15.75" hidden="1" customHeight="1" outlineLevel="1">
      <c r="A39" s="210" t="s">
        <v>30</v>
      </c>
      <c r="B39" s="29"/>
      <c r="C39" s="30"/>
      <c r="D39" s="30"/>
    </row>
    <row r="40" spans="1:4" hidden="1" outlineLevel="1">
      <c r="A40" s="210" t="s">
        <v>31</v>
      </c>
      <c r="B40" s="29"/>
      <c r="C40" s="30"/>
      <c r="D40" s="30"/>
    </row>
    <row r="41" spans="1:4" collapsed="1">
      <c r="A41" s="211" t="s">
        <v>32</v>
      </c>
      <c r="B41" s="29">
        <v>11</v>
      </c>
      <c r="C41" s="30">
        <f>Ф4!H31</f>
        <v>24616615</v>
      </c>
      <c r="D41" s="30">
        <v>21435076</v>
      </c>
    </row>
    <row r="42" spans="1:4" ht="31.5">
      <c r="A42" s="212" t="s">
        <v>33</v>
      </c>
      <c r="B42" s="29"/>
      <c r="C42" s="34">
        <f>SUM(C35:C41)</f>
        <v>58370775</v>
      </c>
      <c r="D42" s="34">
        <f>SUM(D35:D41)</f>
        <v>55400339</v>
      </c>
    </row>
    <row r="43" spans="1:4">
      <c r="A43" s="210" t="s">
        <v>34</v>
      </c>
      <c r="B43" s="29"/>
      <c r="C43" s="30"/>
      <c r="D43" s="30"/>
    </row>
    <row r="44" spans="1:4" s="35" customFormat="1" ht="18" customHeight="1">
      <c r="A44" s="213" t="s">
        <v>35</v>
      </c>
      <c r="B44" s="29"/>
      <c r="C44" s="34">
        <f>C42+C43</f>
        <v>58370775</v>
      </c>
      <c r="D44" s="34">
        <f>D42+D43</f>
        <v>55400339</v>
      </c>
    </row>
    <row r="45" spans="1:4">
      <c r="A45" s="214" t="s">
        <v>36</v>
      </c>
      <c r="B45" s="29"/>
      <c r="C45" s="30"/>
      <c r="D45" s="30"/>
    </row>
    <row r="46" spans="1:4">
      <c r="A46" s="210" t="s">
        <v>37</v>
      </c>
      <c r="B46" s="29">
        <v>12</v>
      </c>
      <c r="C46" s="30">
        <v>4500000</v>
      </c>
      <c r="D46" s="30">
        <v>4500000</v>
      </c>
    </row>
    <row r="47" spans="1:4">
      <c r="A47" s="210" t="s">
        <v>38</v>
      </c>
      <c r="B47" s="29">
        <v>13</v>
      </c>
      <c r="C47" s="30">
        <v>4574923</v>
      </c>
      <c r="D47" s="30">
        <v>4633000</v>
      </c>
    </row>
    <row r="48" spans="1:4" outlineLevel="1">
      <c r="A48" s="210" t="s">
        <v>39</v>
      </c>
      <c r="B48" s="29"/>
      <c r="C48" s="30">
        <v>20244</v>
      </c>
      <c r="D48" s="30">
        <v>32757</v>
      </c>
    </row>
    <row r="49" spans="1:4">
      <c r="A49" s="210" t="s">
        <v>40</v>
      </c>
      <c r="B49" s="29">
        <v>16</v>
      </c>
      <c r="C49" s="30">
        <v>15333918</v>
      </c>
      <c r="D49" s="30">
        <v>15347219</v>
      </c>
    </row>
    <row r="50" spans="1:4" hidden="1" outlineLevel="1">
      <c r="A50" s="210" t="s">
        <v>202</v>
      </c>
      <c r="B50" s="29"/>
      <c r="C50" s="30">
        <v>0</v>
      </c>
      <c r="D50" s="30">
        <v>0</v>
      </c>
    </row>
    <row r="51" spans="1:4" hidden="1" outlineLevel="1">
      <c r="A51" s="210" t="s">
        <v>203</v>
      </c>
      <c r="B51" s="29"/>
      <c r="C51" s="30">
        <v>0</v>
      </c>
      <c r="D51" s="30">
        <v>0</v>
      </c>
    </row>
    <row r="52" spans="1:4" collapsed="1">
      <c r="A52" s="210" t="s">
        <v>41</v>
      </c>
      <c r="B52" s="29">
        <v>14</v>
      </c>
      <c r="C52" s="30">
        <v>433049</v>
      </c>
      <c r="D52" s="30">
        <v>433049</v>
      </c>
    </row>
    <row r="53" spans="1:4">
      <c r="A53" s="210" t="s">
        <v>42</v>
      </c>
      <c r="B53" s="29">
        <v>18</v>
      </c>
      <c r="C53" s="30">
        <v>55065</v>
      </c>
      <c r="D53" s="30">
        <v>55065</v>
      </c>
    </row>
    <row r="54" spans="1:4" hidden="1">
      <c r="A54" s="210" t="s">
        <v>54</v>
      </c>
      <c r="B54" s="29">
        <v>15</v>
      </c>
      <c r="C54" s="30"/>
      <c r="D54" s="30">
        <v>0</v>
      </c>
    </row>
    <row r="55" spans="1:4">
      <c r="A55" s="210" t="s">
        <v>43</v>
      </c>
      <c r="B55" s="29">
        <v>17</v>
      </c>
      <c r="C55" s="30">
        <v>2578707</v>
      </c>
      <c r="D55" s="30">
        <v>2578707</v>
      </c>
    </row>
    <row r="56" spans="1:4" s="35" customFormat="1">
      <c r="A56" s="213" t="s">
        <v>44</v>
      </c>
      <c r="B56" s="29"/>
      <c r="C56" s="34">
        <f>SUM(C46:C55)</f>
        <v>27495906</v>
      </c>
      <c r="D56" s="250">
        <f>SUM(D46:D55)</f>
        <v>27579797</v>
      </c>
    </row>
    <row r="57" spans="1:4">
      <c r="A57" s="214" t="s">
        <v>45</v>
      </c>
      <c r="B57" s="29"/>
      <c r="C57" s="30"/>
      <c r="D57" s="249"/>
    </row>
    <row r="58" spans="1:4">
      <c r="A58" s="210" t="s">
        <v>46</v>
      </c>
      <c r="B58" s="29">
        <v>19</v>
      </c>
      <c r="C58" s="249">
        <v>118594</v>
      </c>
      <c r="D58" s="249">
        <v>803646</v>
      </c>
    </row>
    <row r="59" spans="1:4">
      <c r="A59" s="210" t="s">
        <v>47</v>
      </c>
      <c r="B59" s="29">
        <v>20</v>
      </c>
      <c r="C59" s="249">
        <f>6836023</f>
        <v>6836023</v>
      </c>
      <c r="D59" s="249">
        <v>7506452</v>
      </c>
    </row>
    <row r="60" spans="1:4" outlineLevel="1">
      <c r="A60" s="210" t="s">
        <v>189</v>
      </c>
      <c r="B60" s="29"/>
      <c r="C60" s="249">
        <v>1739185</v>
      </c>
      <c r="D60" s="249">
        <v>1739185</v>
      </c>
    </row>
    <row r="61" spans="1:4">
      <c r="A61" s="210" t="s">
        <v>48</v>
      </c>
      <c r="B61" s="29">
        <v>21</v>
      </c>
      <c r="C61" s="249">
        <v>21360767</v>
      </c>
      <c r="D61" s="249">
        <v>24459011</v>
      </c>
    </row>
    <row r="62" spans="1:4" hidden="1">
      <c r="A62" s="210" t="s">
        <v>49</v>
      </c>
      <c r="B62" s="29">
        <v>24</v>
      </c>
      <c r="C62" s="249" t="s">
        <v>190</v>
      </c>
      <c r="D62" s="249" t="s">
        <v>190</v>
      </c>
    </row>
    <row r="63" spans="1:4">
      <c r="A63" s="210" t="s">
        <v>50</v>
      </c>
      <c r="B63" s="29">
        <v>25</v>
      </c>
      <c r="C63" s="249">
        <v>5038</v>
      </c>
      <c r="D63" s="249">
        <v>5038</v>
      </c>
    </row>
    <row r="64" spans="1:4">
      <c r="A64" s="210" t="s">
        <v>51</v>
      </c>
      <c r="B64" s="29">
        <v>22</v>
      </c>
      <c r="C64" s="249">
        <v>511349</v>
      </c>
      <c r="D64" s="249">
        <v>799614</v>
      </c>
    </row>
    <row r="65" spans="1:7" hidden="1">
      <c r="A65" s="210" t="s">
        <v>52</v>
      </c>
      <c r="B65" s="29">
        <v>23</v>
      </c>
      <c r="C65" s="249">
        <v>0</v>
      </c>
      <c r="D65" s="249">
        <v>0</v>
      </c>
    </row>
    <row r="66" spans="1:7" outlineLevel="1">
      <c r="A66" s="210" t="s">
        <v>53</v>
      </c>
      <c r="B66" s="29"/>
      <c r="C66" s="249">
        <v>67133</v>
      </c>
      <c r="D66" s="249">
        <v>72468</v>
      </c>
    </row>
    <row r="67" spans="1:7">
      <c r="A67" s="210" t="s">
        <v>54</v>
      </c>
      <c r="B67" s="29">
        <v>26</v>
      </c>
      <c r="C67" s="249">
        <v>3283703</v>
      </c>
      <c r="D67" s="249">
        <f>5446305</f>
        <v>5446305</v>
      </c>
    </row>
    <row r="68" spans="1:7" outlineLevel="1">
      <c r="A68" s="210" t="s">
        <v>43</v>
      </c>
      <c r="B68" s="46"/>
      <c r="C68" s="249">
        <v>136784</v>
      </c>
      <c r="D68" s="249">
        <v>136784</v>
      </c>
    </row>
    <row r="69" spans="1:7" s="35" customFormat="1" ht="16.5" thickBot="1">
      <c r="A69" s="213" t="s">
        <v>55</v>
      </c>
      <c r="B69" s="47"/>
      <c r="C69" s="34">
        <f>SUM(C58:C68)</f>
        <v>34058576</v>
      </c>
      <c r="D69" s="215">
        <f>SUM(D58:D68)</f>
        <v>40968503</v>
      </c>
    </row>
    <row r="70" spans="1:7" s="35" customFormat="1" ht="32.25" hidden="1" outlineLevel="1" thickBot="1">
      <c r="A70" s="216" t="s">
        <v>56</v>
      </c>
      <c r="B70" s="48"/>
      <c r="C70" s="49"/>
      <c r="D70" s="217"/>
    </row>
    <row r="71" spans="1:7" s="35" customFormat="1" ht="26.25" customHeight="1" collapsed="1" thickBot="1">
      <c r="A71" s="218" t="s">
        <v>57</v>
      </c>
      <c r="B71" s="219"/>
      <c r="C71" s="220">
        <f>C44+C56+C69+C70</f>
        <v>119925257</v>
      </c>
      <c r="D71" s="221">
        <f>D44+D56+D69+D70</f>
        <v>123948639</v>
      </c>
    </row>
    <row r="72" spans="1:7" ht="16.5" thickBot="1">
      <c r="G72" s="205"/>
    </row>
    <row r="73" spans="1:7" s="247" customFormat="1" hidden="1">
      <c r="A73" s="243" t="s">
        <v>199</v>
      </c>
      <c r="B73" s="244"/>
      <c r="C73" s="245"/>
      <c r="D73" s="246"/>
    </row>
    <row r="74" spans="1:7" s="247" customFormat="1" hidden="1">
      <c r="A74" s="243" t="s">
        <v>191</v>
      </c>
      <c r="B74" s="244"/>
      <c r="C74" s="245"/>
      <c r="D74" s="246"/>
    </row>
    <row r="75" spans="1:7">
      <c r="A75" s="258"/>
      <c r="B75" s="258"/>
      <c r="C75" s="258"/>
      <c r="D75" s="258"/>
    </row>
    <row r="76" spans="1:7" s="23" customFormat="1">
      <c r="A76" s="51"/>
      <c r="B76" s="52"/>
      <c r="C76" s="53"/>
      <c r="D76" s="54"/>
    </row>
    <row r="77" spans="1:7" s="23" customFormat="1" ht="33">
      <c r="A77" s="55" t="s">
        <v>210</v>
      </c>
      <c r="B77" s="56"/>
      <c r="C77" s="57"/>
      <c r="D77" s="58" t="s">
        <v>211</v>
      </c>
    </row>
    <row r="78" spans="1:7" ht="16.5" customHeight="1">
      <c r="A78" s="259"/>
      <c r="B78" s="259"/>
      <c r="C78" s="259"/>
      <c r="D78" s="59"/>
    </row>
    <row r="79" spans="1:7" ht="19.5" customHeight="1">
      <c r="A79" s="55" t="s">
        <v>58</v>
      </c>
      <c r="B79" s="56"/>
      <c r="C79" s="57"/>
      <c r="D79" s="58" t="s">
        <v>59</v>
      </c>
    </row>
    <row r="80" spans="1:7" ht="15.75" customHeight="1">
      <c r="A80" s="260"/>
      <c r="B80" s="260"/>
      <c r="C80" s="260"/>
      <c r="D80" s="60"/>
    </row>
    <row r="81" spans="1:4">
      <c r="A81" s="61" t="s">
        <v>60</v>
      </c>
      <c r="B81" s="62"/>
      <c r="C81" s="61"/>
      <c r="D81" s="63"/>
    </row>
    <row r="82" spans="1:4">
      <c r="C82" s="53">
        <f>C31-C71</f>
        <v>0</v>
      </c>
      <c r="D82" s="54">
        <f>D31-D71</f>
        <v>0</v>
      </c>
    </row>
    <row r="84" spans="1:4">
      <c r="C84" s="64"/>
      <c r="D84" s="64"/>
    </row>
    <row r="86" spans="1:4" hidden="1">
      <c r="A86" s="241" t="s">
        <v>178</v>
      </c>
      <c r="B86" s="130"/>
      <c r="C86" s="130"/>
      <c r="D86" s="130"/>
    </row>
    <row r="87" spans="1:4" hidden="1">
      <c r="A87" s="241" t="s">
        <v>179</v>
      </c>
      <c r="B87" s="50"/>
      <c r="C87" s="5"/>
      <c r="D87" s="5"/>
    </row>
    <row r="88" spans="1:4" hidden="1">
      <c r="A88" s="242" t="s">
        <v>180</v>
      </c>
      <c r="D88" s="3"/>
    </row>
    <row r="89" spans="1:4" hidden="1">
      <c r="A89" s="242" t="s">
        <v>181</v>
      </c>
      <c r="D89" s="3"/>
    </row>
    <row r="90" spans="1:4" hidden="1">
      <c r="A90" s="242" t="s">
        <v>182</v>
      </c>
      <c r="D90" s="3"/>
    </row>
    <row r="91" spans="1:4" hidden="1">
      <c r="A91" s="242" t="s">
        <v>183</v>
      </c>
      <c r="D91" s="3"/>
    </row>
    <row r="92" spans="1:4" hidden="1">
      <c r="A92" s="242" t="s">
        <v>184</v>
      </c>
      <c r="D92" s="3"/>
    </row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5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="89" zoomScaleNormal="89" zoomScaleSheetLayoutView="95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I21" sqref="I21"/>
    </sheetView>
  </sheetViews>
  <sheetFormatPr defaultRowHeight="15.75" outlineLevelRow="1"/>
  <cols>
    <col min="1" max="1" width="6" style="65" customWidth="1"/>
    <col min="2" max="2" width="8.140625" style="65" customWidth="1"/>
    <col min="3" max="3" width="44.7109375" style="66" customWidth="1"/>
    <col min="4" max="4" width="7.7109375" style="66" customWidth="1"/>
    <col min="5" max="5" width="20.85546875" style="66" customWidth="1"/>
    <col min="6" max="6" width="22.7109375" style="66" customWidth="1"/>
    <col min="7" max="7" width="8.42578125" style="67" customWidth="1"/>
    <col min="8" max="8" width="13.140625" style="68" customWidth="1"/>
    <col min="9" max="9" width="17.85546875" style="68" customWidth="1"/>
    <col min="10" max="11" width="13.140625" style="68" customWidth="1"/>
    <col min="12" max="12" width="17.85546875" style="68" customWidth="1"/>
    <col min="13" max="15" width="13.140625" style="68" customWidth="1"/>
    <col min="16" max="16" width="23.28515625" style="68" customWidth="1"/>
    <col min="17" max="17" width="24" style="67" customWidth="1"/>
    <col min="18" max="16384" width="9.140625" style="65"/>
  </cols>
  <sheetData>
    <row r="1" spans="1:17" s="5" customFormat="1">
      <c r="A1" s="69" t="str">
        <f>Ф1!A1</f>
        <v xml:space="preserve">АКЦИОНЕРНОЕ ОБЩЕСТВО "СЕВКАЗЭНЕРГО" </v>
      </c>
      <c r="B1" s="69"/>
      <c r="C1" s="69"/>
      <c r="D1" s="70"/>
      <c r="E1" s="69"/>
      <c r="F1" s="69"/>
    </row>
    <row r="2" spans="1:17" s="5" customFormat="1">
      <c r="A2" s="71"/>
      <c r="D2" s="72"/>
    </row>
    <row r="3" spans="1:17" s="5" customFormat="1" ht="20.25" customHeight="1">
      <c r="A3" s="73" t="s">
        <v>61</v>
      </c>
      <c r="B3" s="65"/>
      <c r="C3" s="65"/>
      <c r="D3" s="66"/>
      <c r="E3" s="65"/>
      <c r="F3" s="65"/>
    </row>
    <row r="4" spans="1:17" s="5" customFormat="1" ht="16.5" customHeight="1">
      <c r="A4" s="73" t="s">
        <v>207</v>
      </c>
      <c r="B4" s="65"/>
      <c r="C4" s="65"/>
      <c r="D4" s="66"/>
      <c r="E4" s="74"/>
      <c r="F4" s="74"/>
    </row>
    <row r="5" spans="1:17" s="5" customFormat="1">
      <c r="A5" s="75" t="s">
        <v>2</v>
      </c>
      <c r="B5" s="76"/>
      <c r="C5" s="76"/>
      <c r="D5" s="77"/>
      <c r="E5" s="76"/>
      <c r="F5" s="76"/>
    </row>
    <row r="6" spans="1:17" s="5" customFormat="1">
      <c r="A6" s="74"/>
      <c r="B6" s="78"/>
      <c r="C6" s="78"/>
      <c r="D6" s="79"/>
      <c r="E6" s="78"/>
      <c r="F6" s="78"/>
    </row>
    <row r="7" spans="1:17" s="83" customFormat="1" ht="44.25" customHeight="1">
      <c r="A7" s="262" t="s">
        <v>62</v>
      </c>
      <c r="B7" s="262"/>
      <c r="C7" s="262"/>
      <c r="D7" s="80" t="s">
        <v>4</v>
      </c>
      <c r="E7" s="81" t="s">
        <v>208</v>
      </c>
      <c r="F7" s="81" t="s">
        <v>209</v>
      </c>
      <c r="G7" s="82"/>
    </row>
    <row r="8" spans="1:17" s="73" customFormat="1">
      <c r="A8" s="263" t="s">
        <v>63</v>
      </c>
      <c r="B8" s="263"/>
      <c r="C8" s="263"/>
      <c r="D8" s="84"/>
      <c r="E8" s="85"/>
      <c r="F8" s="85"/>
    </row>
    <row r="9" spans="1:17" ht="21.95" customHeight="1">
      <c r="A9" s="261" t="s">
        <v>64</v>
      </c>
      <c r="B9" s="261"/>
      <c r="C9" s="261"/>
      <c r="D9" s="86">
        <v>27</v>
      </c>
      <c r="E9" s="87">
        <v>12956386</v>
      </c>
      <c r="F9" s="87">
        <v>11718253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</row>
    <row r="10" spans="1:17" ht="15.75" hidden="1" customHeight="1" outlineLevel="1">
      <c r="A10" s="261" t="s">
        <v>65</v>
      </c>
      <c r="B10" s="261"/>
      <c r="C10" s="261"/>
      <c r="D10" s="86"/>
      <c r="E10" s="87"/>
      <c r="F10" s="87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</row>
    <row r="11" spans="1:17" s="73" customFormat="1" collapsed="1">
      <c r="A11" s="89" t="s">
        <v>66</v>
      </c>
      <c r="B11" s="90"/>
      <c r="C11" s="91"/>
      <c r="D11" s="86"/>
      <c r="E11" s="92"/>
      <c r="F11" s="92"/>
    </row>
    <row r="12" spans="1:17" s="93" customFormat="1" ht="15.75" customHeight="1">
      <c r="A12" s="261" t="s">
        <v>64</v>
      </c>
      <c r="B12" s="261"/>
      <c r="C12" s="261"/>
      <c r="D12" s="86">
        <v>28</v>
      </c>
      <c r="E12" s="87">
        <v>-8410867</v>
      </c>
      <c r="F12" s="87">
        <v>-8056251</v>
      </c>
    </row>
    <row r="13" spans="1:17" ht="15.75" hidden="1" customHeight="1" outlineLevel="1">
      <c r="A13" s="261" t="s">
        <v>65</v>
      </c>
      <c r="B13" s="261"/>
      <c r="C13" s="261"/>
      <c r="D13" s="86"/>
      <c r="E13" s="87"/>
      <c r="F13" s="87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</row>
    <row r="14" spans="1:17" collapsed="1">
      <c r="A14" s="89" t="s">
        <v>67</v>
      </c>
      <c r="B14" s="90"/>
      <c r="C14" s="91"/>
      <c r="D14" s="94"/>
      <c r="E14" s="92">
        <f>SUM(E8:E13)</f>
        <v>4545519</v>
      </c>
      <c r="F14" s="92">
        <f>SUM(F8:F13)</f>
        <v>3662002</v>
      </c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</row>
    <row r="15" spans="1:17" ht="15.75" customHeight="1">
      <c r="A15" s="261" t="s">
        <v>68</v>
      </c>
      <c r="B15" s="261"/>
      <c r="C15" s="261"/>
      <c r="D15" s="86">
        <v>29</v>
      </c>
      <c r="E15" s="87">
        <v>-623046</v>
      </c>
      <c r="F15" s="87">
        <v>-515268</v>
      </c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</row>
    <row r="16" spans="1:17" ht="15.75" customHeight="1">
      <c r="A16" s="261" t="s">
        <v>69</v>
      </c>
      <c r="B16" s="261"/>
      <c r="C16" s="261"/>
      <c r="D16" s="86">
        <v>30</v>
      </c>
      <c r="E16" s="87">
        <v>-95256</v>
      </c>
      <c r="F16" s="87">
        <v>-75968</v>
      </c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</row>
    <row r="17" spans="1:17" ht="31.5" hidden="1" customHeight="1" outlineLevel="1">
      <c r="A17" s="261" t="s">
        <v>70</v>
      </c>
      <c r="B17" s="261"/>
      <c r="C17" s="261"/>
      <c r="D17" s="86"/>
      <c r="E17" s="87"/>
      <c r="F17" s="87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</row>
    <row r="18" spans="1:17" s="95" customFormat="1" ht="15.75" hidden="1" customHeight="1" outlineLevel="1">
      <c r="A18" s="261" t="s">
        <v>71</v>
      </c>
      <c r="B18" s="261"/>
      <c r="C18" s="261"/>
      <c r="D18" s="86"/>
      <c r="E18" s="87"/>
      <c r="F18" s="87"/>
    </row>
    <row r="19" spans="1:17" s="95" customFormat="1" ht="31.5" customHeight="1" collapsed="1">
      <c r="A19" s="264" t="s">
        <v>72</v>
      </c>
      <c r="B19" s="264"/>
      <c r="C19" s="264"/>
      <c r="D19" s="94"/>
      <c r="E19" s="96">
        <f>SUM(E14:E18)</f>
        <v>3827217</v>
      </c>
      <c r="F19" s="96">
        <f>SUM(F14:F18)</f>
        <v>3070766</v>
      </c>
    </row>
    <row r="20" spans="1:17" s="95" customFormat="1" ht="30.75" hidden="1" customHeight="1" outlineLevel="1">
      <c r="A20" s="261" t="s">
        <v>73</v>
      </c>
      <c r="B20" s="261"/>
      <c r="C20" s="261"/>
      <c r="D20" s="86"/>
      <c r="E20" s="87"/>
      <c r="F20" s="87"/>
    </row>
    <row r="21" spans="1:17" ht="15.75" customHeight="1" collapsed="1">
      <c r="A21" s="261" t="s">
        <v>74</v>
      </c>
      <c r="B21" s="261"/>
      <c r="C21" s="261"/>
      <c r="D21" s="266" t="s">
        <v>75</v>
      </c>
      <c r="E21" s="87">
        <f>104427-195145</f>
        <v>-90718</v>
      </c>
      <c r="F21" s="87">
        <v>-80766</v>
      </c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1:17" ht="15.75" hidden="1" customHeight="1" outlineLevel="1">
      <c r="A22" s="261" t="s">
        <v>76</v>
      </c>
      <c r="B22" s="261"/>
      <c r="C22" s="261"/>
      <c r="D22" s="266"/>
      <c r="E22" s="87"/>
      <c r="F22" s="87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1:17" ht="15.75" customHeight="1" collapsed="1">
      <c r="A23" s="261" t="s">
        <v>77</v>
      </c>
      <c r="B23" s="261"/>
      <c r="C23" s="261"/>
      <c r="D23" s="266"/>
      <c r="E23" s="87">
        <v>-13948</v>
      </c>
      <c r="F23" s="87">
        <v>-645229</v>
      </c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1:17" ht="17.25" customHeight="1">
      <c r="A24" s="267" t="s">
        <v>78</v>
      </c>
      <c r="B24" s="267"/>
      <c r="C24" s="267"/>
      <c r="D24" s="97">
        <v>32</v>
      </c>
      <c r="E24" s="87">
        <v>252039</v>
      </c>
      <c r="F24" s="87">
        <v>123645</v>
      </c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95" customFormat="1" ht="15.75" customHeight="1">
      <c r="A25" s="261" t="s">
        <v>79</v>
      </c>
      <c r="B25" s="261"/>
      <c r="C25" s="261"/>
      <c r="D25" s="86">
        <v>31</v>
      </c>
      <c r="E25" s="87">
        <v>-1032887</v>
      </c>
      <c r="F25" s="87">
        <v>-839353</v>
      </c>
    </row>
    <row r="26" spans="1:17" s="95" customFormat="1" ht="48" hidden="1" customHeight="1" outlineLevel="1">
      <c r="A26" s="261" t="s">
        <v>80</v>
      </c>
      <c r="B26" s="261"/>
      <c r="C26" s="261"/>
      <c r="D26" s="86"/>
      <c r="E26" s="87"/>
      <c r="F26" s="87"/>
    </row>
    <row r="27" spans="1:17" s="95" customFormat="1" ht="13.5" hidden="1" customHeight="1" outlineLevel="1">
      <c r="A27" s="261" t="s">
        <v>81</v>
      </c>
      <c r="B27" s="261"/>
      <c r="C27" s="261"/>
      <c r="D27" s="86"/>
      <c r="E27" s="87"/>
      <c r="F27" s="87"/>
    </row>
    <row r="28" spans="1:17" s="93" customFormat="1" ht="15.75" hidden="1" customHeight="1" outlineLevel="1">
      <c r="A28" s="261" t="s">
        <v>82</v>
      </c>
      <c r="B28" s="261"/>
      <c r="C28" s="261"/>
      <c r="D28" s="86"/>
      <c r="E28" s="87"/>
      <c r="F28" s="87"/>
    </row>
    <row r="29" spans="1:17" s="73" customFormat="1" collapsed="1">
      <c r="A29" s="98" t="s">
        <v>83</v>
      </c>
      <c r="B29" s="99"/>
      <c r="C29" s="99"/>
      <c r="D29" s="100"/>
      <c r="E29" s="101">
        <f>SUM(E19:E28)</f>
        <v>2941703</v>
      </c>
      <c r="F29" s="101">
        <f>SUM(F19:F28)</f>
        <v>1629063</v>
      </c>
    </row>
    <row r="30" spans="1:17" ht="15.75" customHeight="1">
      <c r="A30" s="268" t="s">
        <v>84</v>
      </c>
      <c r="B30" s="268"/>
      <c r="C30" s="268"/>
      <c r="D30" s="102">
        <v>35</v>
      </c>
      <c r="E30" s="87"/>
      <c r="F30" s="87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1:17" ht="15.75" customHeight="1">
      <c r="A31" s="264" t="s">
        <v>85</v>
      </c>
      <c r="B31" s="264"/>
      <c r="C31" s="264"/>
      <c r="D31" s="94"/>
      <c r="E31" s="103">
        <f>SUM(E29:E30)</f>
        <v>2941703</v>
      </c>
      <c r="F31" s="103">
        <f>SUM(F29:F30)</f>
        <v>1629063</v>
      </c>
      <c r="G31" s="65"/>
      <c r="L31" s="65"/>
      <c r="M31" s="65"/>
      <c r="N31" s="65"/>
      <c r="O31" s="65"/>
      <c r="P31" s="65"/>
      <c r="Q31" s="65"/>
    </row>
    <row r="32" spans="1:17" ht="15.75" customHeight="1">
      <c r="A32" s="265" t="s">
        <v>86</v>
      </c>
      <c r="B32" s="265"/>
      <c r="C32" s="265"/>
      <c r="D32" s="94"/>
      <c r="E32" s="87"/>
      <c r="F32" s="87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7" ht="15.75" customHeight="1">
      <c r="A33" s="270" t="s">
        <v>87</v>
      </c>
      <c r="B33" s="270"/>
      <c r="C33" s="270"/>
      <c r="D33" s="86"/>
      <c r="E33" s="87">
        <v>0</v>
      </c>
      <c r="F33" s="87">
        <v>0</v>
      </c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17" ht="15.75" customHeight="1">
      <c r="A34" s="270" t="s">
        <v>88</v>
      </c>
      <c r="B34" s="270"/>
      <c r="C34" s="270"/>
      <c r="D34" s="86"/>
      <c r="E34" s="87">
        <v>0</v>
      </c>
      <c r="F34" s="87">
        <v>0</v>
      </c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1:17" ht="18" customHeight="1">
      <c r="A35" s="104" t="s">
        <v>167</v>
      </c>
      <c r="B35" s="105"/>
      <c r="C35" s="106"/>
      <c r="D35" s="107"/>
      <c r="E35" s="108">
        <f>E31+E34</f>
        <v>2941703</v>
      </c>
      <c r="F35" s="108">
        <f>F31+F34</f>
        <v>1629063</v>
      </c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1:17" s="93" customFormat="1" ht="18.75" hidden="1" customHeight="1">
      <c r="A36" s="271" t="s">
        <v>89</v>
      </c>
      <c r="B36" s="271"/>
      <c r="C36" s="271"/>
      <c r="D36" s="109"/>
      <c r="E36" s="110"/>
      <c r="F36" s="111"/>
    </row>
    <row r="37" spans="1:17" s="95" customFormat="1" ht="16.5" hidden="1" customHeight="1">
      <c r="A37" s="270" t="s">
        <v>90</v>
      </c>
      <c r="B37" s="270"/>
      <c r="C37" s="270"/>
      <c r="D37" s="86"/>
      <c r="E37" s="87"/>
      <c r="F37" s="88"/>
    </row>
    <row r="38" spans="1:17" s="95" customFormat="1" ht="17.25" hidden="1" customHeight="1">
      <c r="A38" s="272" t="s">
        <v>34</v>
      </c>
      <c r="B38" s="272"/>
      <c r="C38" s="272"/>
      <c r="D38" s="112"/>
      <c r="E38" s="113"/>
      <c r="F38" s="114"/>
    </row>
    <row r="39" spans="1:17" s="95" customFormat="1">
      <c r="A39" s="23"/>
      <c r="B39" s="115"/>
      <c r="C39" s="115"/>
      <c r="D39" s="116"/>
      <c r="E39" s="117"/>
      <c r="F39" s="117"/>
    </row>
    <row r="40" spans="1:17" s="118" customFormat="1" ht="15.75" hidden="1" customHeight="1">
      <c r="A40" s="273" t="s">
        <v>200</v>
      </c>
      <c r="B40" s="273"/>
      <c r="C40" s="273"/>
      <c r="D40" s="273"/>
      <c r="E40" s="273"/>
      <c r="F40" s="273"/>
      <c r="G40" s="193"/>
    </row>
    <row r="41" spans="1:17" ht="2.1" hidden="1" customHeight="1">
      <c r="A41" s="273"/>
      <c r="B41" s="273"/>
      <c r="C41" s="273"/>
      <c r="D41" s="273"/>
      <c r="E41" s="273"/>
      <c r="F41" s="273"/>
      <c r="G41" s="273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1:17" ht="15.75" hidden="1" customHeight="1">
      <c r="A42" s="273" t="s">
        <v>201</v>
      </c>
      <c r="B42" s="273"/>
      <c r="C42" s="273"/>
      <c r="D42" s="273"/>
      <c r="E42" s="273"/>
      <c r="F42" s="273"/>
      <c r="G42" s="193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1:17" ht="15.75" customHeight="1">
      <c r="A43" s="72"/>
      <c r="B43" s="72"/>
      <c r="C43" s="72"/>
      <c r="D43" s="72"/>
      <c r="E43" s="72"/>
      <c r="F43" s="72"/>
      <c r="G43" s="119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1:17" ht="31.5" customHeight="1">
      <c r="A44" s="274" t="str">
        <f>Ф1!A77</f>
        <v>Заместитель генерального директора по экономике и финансам</v>
      </c>
      <c r="B44" s="274"/>
      <c r="C44" s="274"/>
      <c r="D44" s="121"/>
      <c r="E44" s="122"/>
      <c r="F44" s="123" t="str">
        <f>Ф1!D77</f>
        <v>Язовская А.А.</v>
      </c>
      <c r="I44" s="124"/>
      <c r="O44" s="67"/>
      <c r="P44" s="65"/>
      <c r="Q44" s="65"/>
    </row>
    <row r="45" spans="1:17" ht="15.75" customHeight="1">
      <c r="A45" s="120"/>
      <c r="B45" s="120"/>
      <c r="C45" s="120"/>
      <c r="D45" s="121"/>
      <c r="E45" s="122"/>
      <c r="F45" s="70"/>
      <c r="O45" s="67"/>
      <c r="P45" s="65"/>
      <c r="Q45" s="65"/>
    </row>
    <row r="46" spans="1:17">
      <c r="A46" s="123"/>
      <c r="B46" s="123"/>
      <c r="C46" s="126"/>
      <c r="D46" s="126"/>
      <c r="E46" s="70"/>
      <c r="F46" s="70"/>
      <c r="I46" s="124"/>
    </row>
    <row r="47" spans="1:17" ht="15.75" customHeight="1">
      <c r="A47" s="275" t="s">
        <v>58</v>
      </c>
      <c r="B47" s="275"/>
      <c r="C47" s="275"/>
      <c r="D47" s="121"/>
      <c r="E47" s="127"/>
      <c r="F47" s="128" t="s">
        <v>59</v>
      </c>
    </row>
    <row r="48" spans="1:17" ht="15.75" customHeight="1">
      <c r="A48" s="276"/>
      <c r="B48" s="276"/>
      <c r="C48" s="276"/>
      <c r="D48" s="129"/>
      <c r="E48" s="117"/>
    </row>
    <row r="49" spans="1:8" ht="15.75" customHeight="1">
      <c r="A49" s="269" t="s">
        <v>60</v>
      </c>
      <c r="B49" s="269"/>
      <c r="C49" s="269"/>
      <c r="D49" s="62"/>
    </row>
    <row r="50" spans="1:8">
      <c r="E50" s="72">
        <f>E35-Ф4!H29</f>
        <v>0</v>
      </c>
      <c r="F50" s="72"/>
    </row>
    <row r="52" spans="1:8">
      <c r="E52" s="192"/>
      <c r="F52" s="192"/>
    </row>
    <row r="53" spans="1:8" hidden="1">
      <c r="C53" s="241" t="s">
        <v>178</v>
      </c>
      <c r="D53" s="130"/>
      <c r="E53" s="130">
        <v>143863799</v>
      </c>
      <c r="F53" s="130">
        <v>143863799</v>
      </c>
    </row>
    <row r="54" spans="1:8" hidden="1">
      <c r="E54" s="192">
        <f>E31*1000/E53</f>
        <v>20.447833440016414</v>
      </c>
      <c r="F54" s="192">
        <f>F31*1000/F53</f>
        <v>11.323647862239479</v>
      </c>
    </row>
    <row r="60" spans="1:8">
      <c r="H60" s="191"/>
    </row>
  </sheetData>
  <sheetProtection selectLockedCells="1" selectUnlockedCells="1"/>
  <mergeCells count="36">
    <mergeCell ref="A49:C49"/>
    <mergeCell ref="A33:C33"/>
    <mergeCell ref="A34:C34"/>
    <mergeCell ref="A36:C36"/>
    <mergeCell ref="A37:C37"/>
    <mergeCell ref="A38:C38"/>
    <mergeCell ref="A40:F40"/>
    <mergeCell ref="A41:G41"/>
    <mergeCell ref="A42:F42"/>
    <mergeCell ref="A44:C44"/>
    <mergeCell ref="A47:C47"/>
    <mergeCell ref="A48:C48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</mergeCells>
  <pageMargins left="0.97013888888888888" right="0.27916666666666667" top="0.39374999999999999" bottom="0.39374999999999999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="75" zoomScaleNormal="75" workbookViewId="0">
      <pane xSplit="1" ySplit="7" topLeftCell="B35" activePane="bottomRight" state="frozen"/>
      <selection pane="topRight" activeCell="B1" sqref="B1"/>
      <selection pane="bottomLeft" activeCell="A22" sqref="A22"/>
      <selection pane="bottomRight" activeCell="B21" sqref="B9:B21"/>
    </sheetView>
  </sheetViews>
  <sheetFormatPr defaultRowHeight="15.75" outlineLevelRow="1"/>
  <cols>
    <col min="1" max="1" width="74.42578125" style="65" customWidth="1"/>
    <col min="2" max="2" width="19" style="130" customWidth="1"/>
    <col min="3" max="3" width="20.7109375" style="65" customWidth="1"/>
    <col min="4" max="4" width="9.140625" style="65"/>
    <col min="5" max="5" width="10.28515625" style="65" customWidth="1"/>
    <col min="6" max="6" width="9.5703125" style="65" customWidth="1"/>
    <col min="7" max="16384" width="9.140625" style="65"/>
  </cols>
  <sheetData>
    <row r="1" spans="1:6">
      <c r="A1" s="73" t="str">
        <f>Ф1!A1</f>
        <v xml:space="preserve">АКЦИОНЕРНОЕ ОБЩЕСТВО "СЕВКАЗЭНЕРГО" </v>
      </c>
    </row>
    <row r="2" spans="1:6">
      <c r="A2" s="73"/>
    </row>
    <row r="3" spans="1:6">
      <c r="A3" s="73" t="s">
        <v>91</v>
      </c>
    </row>
    <row r="4" spans="1:6">
      <c r="A4" s="73" t="str">
        <f>Ф2!A4</f>
        <v>за период, заканчивающийся 31 марта 2021 года</v>
      </c>
    </row>
    <row r="5" spans="1:6">
      <c r="A5" s="131" t="str">
        <f>Ф2!A5</f>
        <v>(в тыс. тенге)</v>
      </c>
      <c r="B5" s="132"/>
      <c r="C5" s="75"/>
    </row>
    <row r="6" spans="1:6" ht="16.5" thickBot="1"/>
    <row r="7" spans="1:6" ht="16.5" thickBot="1">
      <c r="A7" s="231" t="s">
        <v>62</v>
      </c>
      <c r="B7" s="232" t="str">
        <f>Ф2!E7</f>
        <v>1 квартал 2021 г.</v>
      </c>
      <c r="C7" s="233" t="str">
        <f>Ф2!F7</f>
        <v>1 квартал 2020 г.</v>
      </c>
    </row>
    <row r="8" spans="1:6" ht="31.5">
      <c r="A8" s="224" t="s">
        <v>92</v>
      </c>
      <c r="B8" s="234"/>
      <c r="C8" s="235"/>
    </row>
    <row r="9" spans="1:6">
      <c r="A9" s="228" t="s">
        <v>93</v>
      </c>
      <c r="B9" s="257">
        <f>Ф2!E29</f>
        <v>2941703</v>
      </c>
      <c r="C9" s="236">
        <f>Ф2!F29</f>
        <v>1629063</v>
      </c>
    </row>
    <row r="10" spans="1:6">
      <c r="A10" s="228" t="s">
        <v>94</v>
      </c>
      <c r="B10" s="257"/>
      <c r="C10" s="236"/>
    </row>
    <row r="11" spans="1:6">
      <c r="A11" s="226" t="s">
        <v>95</v>
      </c>
      <c r="B11" s="252">
        <v>1383564</v>
      </c>
      <c r="C11" s="135">
        <v>1229449</v>
      </c>
    </row>
    <row r="12" spans="1:6">
      <c r="A12" s="226" t="s">
        <v>79</v>
      </c>
      <c r="B12" s="252">
        <f>-Ф2!E25</f>
        <v>1032887</v>
      </c>
      <c r="C12" s="135">
        <f>-Ф2!F25</f>
        <v>839353</v>
      </c>
    </row>
    <row r="13" spans="1:6" ht="18" customHeight="1">
      <c r="A13" s="226" t="s">
        <v>204</v>
      </c>
      <c r="B13" s="252">
        <f>195145</f>
        <v>195145</v>
      </c>
      <c r="C13" s="135">
        <v>-9172</v>
      </c>
      <c r="E13" s="5"/>
      <c r="F13" s="5"/>
    </row>
    <row r="14" spans="1:6" ht="18.75" customHeight="1">
      <c r="A14" s="226" t="s">
        <v>96</v>
      </c>
      <c r="B14" s="252"/>
      <c r="C14" s="135"/>
    </row>
    <row r="15" spans="1:6">
      <c r="A15" s="226" t="s">
        <v>97</v>
      </c>
      <c r="B15" s="252">
        <v>18596</v>
      </c>
      <c r="C15" s="135">
        <v>157838</v>
      </c>
    </row>
    <row r="16" spans="1:6" ht="15.75" customHeight="1">
      <c r="A16" s="226" t="s">
        <v>98</v>
      </c>
      <c r="B16" s="252"/>
      <c r="C16" s="135"/>
    </row>
    <row r="17" spans="1:6" ht="14.25" customHeight="1">
      <c r="A17" s="226" t="s">
        <v>99</v>
      </c>
      <c r="B17" s="252"/>
      <c r="C17" s="135"/>
    </row>
    <row r="18" spans="1:6" ht="15" customHeight="1">
      <c r="A18" s="226" t="s">
        <v>185</v>
      </c>
      <c r="B18" s="252"/>
      <c r="C18" s="135"/>
    </row>
    <row r="19" spans="1:6">
      <c r="A19" s="226" t="s">
        <v>100</v>
      </c>
      <c r="B19" s="252">
        <f>-Ф2!E23</f>
        <v>13948</v>
      </c>
      <c r="C19" s="135">
        <f>-Ф2!F23</f>
        <v>645229</v>
      </c>
    </row>
    <row r="20" spans="1:6">
      <c r="A20" s="226" t="s">
        <v>101</v>
      </c>
      <c r="B20" s="252">
        <v>5184</v>
      </c>
      <c r="C20" s="135">
        <v>-160159</v>
      </c>
      <c r="E20" s="5"/>
      <c r="F20" s="5"/>
    </row>
    <row r="21" spans="1:6">
      <c r="A21" s="226" t="s">
        <v>78</v>
      </c>
      <c r="B21" s="252">
        <f>-Ф2!E24</f>
        <v>-252039</v>
      </c>
      <c r="C21" s="135">
        <f>-Ф2!F24</f>
        <v>-123645</v>
      </c>
    </row>
    <row r="22" spans="1:6">
      <c r="A22" s="228" t="s">
        <v>102</v>
      </c>
      <c r="B22" s="136">
        <f>SUM(B9:B21)</f>
        <v>5338988</v>
      </c>
      <c r="C22" s="136">
        <f>SUM(C9:C21)</f>
        <v>4207956</v>
      </c>
    </row>
    <row r="23" spans="1:6">
      <c r="A23" s="228" t="s">
        <v>103</v>
      </c>
      <c r="B23" s="136"/>
      <c r="C23" s="136"/>
    </row>
    <row r="24" spans="1:6">
      <c r="A24" s="226" t="s">
        <v>104</v>
      </c>
      <c r="B24" s="135">
        <v>119491</v>
      </c>
      <c r="C24" s="135">
        <v>197813</v>
      </c>
    </row>
    <row r="25" spans="1:6">
      <c r="A25" s="226" t="s">
        <v>105</v>
      </c>
      <c r="B25" s="135">
        <v>-560934</v>
      </c>
      <c r="C25" s="135">
        <v>-211222</v>
      </c>
    </row>
    <row r="26" spans="1:6" ht="15.75" customHeight="1">
      <c r="A26" s="226" t="s">
        <v>106</v>
      </c>
      <c r="B26" s="135">
        <v>-315998</v>
      </c>
      <c r="C26" s="135">
        <v>-1831752</v>
      </c>
    </row>
    <row r="27" spans="1:6" ht="15.75" customHeight="1">
      <c r="A27" s="226" t="s">
        <v>172</v>
      </c>
      <c r="B27" s="135">
        <v>16628</v>
      </c>
      <c r="C27" s="135">
        <v>45208</v>
      </c>
    </row>
    <row r="28" spans="1:6">
      <c r="A28" s="226" t="s">
        <v>107</v>
      </c>
      <c r="B28" s="135">
        <v>3246525</v>
      </c>
      <c r="C28" s="135">
        <v>54077</v>
      </c>
    </row>
    <row r="29" spans="1:6">
      <c r="A29" s="226" t="s">
        <v>108</v>
      </c>
      <c r="B29" s="135">
        <v>-670429</v>
      </c>
      <c r="C29" s="135">
        <v>-3128269</v>
      </c>
    </row>
    <row r="30" spans="1:6">
      <c r="A30" s="226" t="s">
        <v>109</v>
      </c>
      <c r="B30" s="135">
        <v>-288265</v>
      </c>
      <c r="C30" s="135">
        <v>143632</v>
      </c>
    </row>
    <row r="31" spans="1:6">
      <c r="A31" s="226" t="s">
        <v>173</v>
      </c>
      <c r="B31" s="135">
        <v>121043</v>
      </c>
      <c r="C31" s="135">
        <v>847272</v>
      </c>
    </row>
    <row r="32" spans="1:6" ht="31.5">
      <c r="A32" s="226" t="s">
        <v>110</v>
      </c>
      <c r="B32" s="135">
        <v>-2417096</v>
      </c>
      <c r="C32" s="135">
        <v>269505</v>
      </c>
    </row>
    <row r="33" spans="1:8" outlineLevel="1">
      <c r="A33" s="226" t="s">
        <v>111</v>
      </c>
      <c r="B33" s="135"/>
      <c r="C33" s="135"/>
    </row>
    <row r="34" spans="1:8" ht="31.5" outlineLevel="1">
      <c r="A34" s="226" t="s">
        <v>112</v>
      </c>
      <c r="B34" s="135"/>
      <c r="C34" s="135">
        <v>144</v>
      </c>
    </row>
    <row r="35" spans="1:8">
      <c r="A35" s="228" t="s">
        <v>113</v>
      </c>
      <c r="B35" s="134">
        <f>SUM(B22:B34)</f>
        <v>4589953</v>
      </c>
      <c r="C35" s="134">
        <f>SUM(C22:C34)</f>
        <v>594364</v>
      </c>
    </row>
    <row r="36" spans="1:8">
      <c r="A36" s="226" t="s">
        <v>114</v>
      </c>
      <c r="B36" s="135">
        <v>-205309</v>
      </c>
      <c r="C36" s="135">
        <v>-681672</v>
      </c>
    </row>
    <row r="37" spans="1:8">
      <c r="A37" s="226" t="s">
        <v>115</v>
      </c>
      <c r="B37" s="135">
        <v>-1126013</v>
      </c>
      <c r="C37" s="135">
        <v>-1033207</v>
      </c>
    </row>
    <row r="38" spans="1:8" ht="32.25" thickBot="1">
      <c r="A38" s="237" t="s">
        <v>116</v>
      </c>
      <c r="B38" s="137">
        <f>SUM(B35:B37)</f>
        <v>3258631</v>
      </c>
      <c r="C38" s="137">
        <f>SUM(C35:C37)</f>
        <v>-1120515</v>
      </c>
    </row>
    <row r="39" spans="1:8" ht="31.5">
      <c r="A39" s="238" t="s">
        <v>117</v>
      </c>
      <c r="B39" s="133"/>
      <c r="C39" s="133"/>
    </row>
    <row r="40" spans="1:8">
      <c r="A40" s="226" t="s">
        <v>118</v>
      </c>
      <c r="B40" s="135">
        <v>-40738</v>
      </c>
      <c r="C40" s="135">
        <v>-26194</v>
      </c>
    </row>
    <row r="41" spans="1:8">
      <c r="A41" s="226" t="s">
        <v>174</v>
      </c>
      <c r="B41" s="135">
        <v>-595462</v>
      </c>
      <c r="C41" s="135"/>
    </row>
    <row r="42" spans="1:8">
      <c r="A42" s="226" t="s">
        <v>119</v>
      </c>
      <c r="B42" s="135">
        <v>-101185</v>
      </c>
      <c r="C42" s="135"/>
    </row>
    <row r="43" spans="1:8">
      <c r="A43" s="226" t="s">
        <v>120</v>
      </c>
      <c r="B43" s="138">
        <v>-8452123</v>
      </c>
      <c r="C43" s="138">
        <v>-11194100</v>
      </c>
    </row>
    <row r="44" spans="1:8">
      <c r="A44" s="226" t="s">
        <v>121</v>
      </c>
      <c r="B44" s="138">
        <v>6278</v>
      </c>
      <c r="C44" s="138">
        <v>302978</v>
      </c>
    </row>
    <row r="45" spans="1:8">
      <c r="A45" s="226" t="s">
        <v>122</v>
      </c>
      <c r="B45" s="135">
        <v>8665000</v>
      </c>
      <c r="C45" s="135">
        <v>10868000</v>
      </c>
      <c r="H45" s="65" t="s">
        <v>123</v>
      </c>
    </row>
    <row r="46" spans="1:8">
      <c r="A46" s="227" t="s">
        <v>192</v>
      </c>
      <c r="B46" s="135">
        <v>-2430000</v>
      </c>
      <c r="C46" s="251">
        <v>-2515000</v>
      </c>
    </row>
    <row r="47" spans="1:8">
      <c r="A47" s="226" t="s">
        <v>186</v>
      </c>
      <c r="B47" s="135">
        <v>3269341</v>
      </c>
      <c r="C47" s="251">
        <v>1500000</v>
      </c>
    </row>
    <row r="48" spans="1:8" hidden="1">
      <c r="A48" s="226" t="s">
        <v>124</v>
      </c>
      <c r="B48" s="135"/>
      <c r="C48" s="135"/>
    </row>
    <row r="49" spans="1:3" ht="15.75" customHeight="1" thickBot="1">
      <c r="A49" s="239" t="s">
        <v>125</v>
      </c>
      <c r="B49" s="240">
        <f>SUM(B40:B48)</f>
        <v>321111</v>
      </c>
      <c r="C49" s="240">
        <f>SUM(C40:C48)</f>
        <v>-1064316</v>
      </c>
    </row>
    <row r="50" spans="1:3" ht="31.5">
      <c r="A50" s="224" t="s">
        <v>126</v>
      </c>
      <c r="B50" s="225"/>
      <c r="C50" s="225"/>
    </row>
    <row r="51" spans="1:3">
      <c r="A51" s="226" t="s">
        <v>127</v>
      </c>
      <c r="B51" s="138">
        <v>5286781</v>
      </c>
      <c r="C51" s="138">
        <v>6754690</v>
      </c>
    </row>
    <row r="52" spans="1:3">
      <c r="A52" s="226" t="s">
        <v>128</v>
      </c>
      <c r="B52" s="138"/>
      <c r="C52" s="138">
        <v>5000000</v>
      </c>
    </row>
    <row r="53" spans="1:3">
      <c r="A53" s="226" t="s">
        <v>129</v>
      </c>
      <c r="B53" s="138">
        <v>-8381012</v>
      </c>
      <c r="C53" s="138">
        <v>-4242163</v>
      </c>
    </row>
    <row r="54" spans="1:3">
      <c r="A54" s="226" t="s">
        <v>130</v>
      </c>
      <c r="B54" s="138">
        <v>-500000</v>
      </c>
      <c r="C54" s="138">
        <v>-5494690</v>
      </c>
    </row>
    <row r="55" spans="1:3" hidden="1">
      <c r="A55" s="226" t="s">
        <v>131</v>
      </c>
      <c r="B55" s="138"/>
      <c r="C55" s="138"/>
    </row>
    <row r="56" spans="1:3">
      <c r="A56" s="226" t="s">
        <v>132</v>
      </c>
      <c r="B56" s="138"/>
      <c r="C56" s="138"/>
    </row>
    <row r="57" spans="1:3" hidden="1">
      <c r="A57" s="226" t="s">
        <v>170</v>
      </c>
      <c r="B57" s="138"/>
      <c r="C57" s="138"/>
    </row>
    <row r="58" spans="1:3">
      <c r="A58" s="226" t="s">
        <v>193</v>
      </c>
      <c r="B58" s="138">
        <v>-17756</v>
      </c>
      <c r="C58" s="138"/>
    </row>
    <row r="59" spans="1:3" ht="16.5" hidden="1" customHeight="1">
      <c r="A59" s="227" t="s">
        <v>171</v>
      </c>
      <c r="B59" s="138"/>
      <c r="C59" s="138"/>
    </row>
    <row r="60" spans="1:3" hidden="1">
      <c r="A60" s="226" t="s">
        <v>175</v>
      </c>
      <c r="B60" s="138"/>
      <c r="C60" s="138"/>
    </row>
    <row r="61" spans="1:3" ht="31.5">
      <c r="A61" s="228" t="s">
        <v>133</v>
      </c>
      <c r="B61" s="139">
        <f>SUM(B51:B60)</f>
        <v>-3611987</v>
      </c>
      <c r="C61" s="139">
        <f>SUM(C51:C60)</f>
        <v>2017837</v>
      </c>
    </row>
    <row r="62" spans="1:3" s="73" customFormat="1" ht="16.5" thickBot="1">
      <c r="A62" s="229" t="s">
        <v>134</v>
      </c>
      <c r="B62" s="230">
        <f>SUM(B61,B49,B38)</f>
        <v>-32245</v>
      </c>
      <c r="C62" s="230">
        <f>SUM(C61,C49,C38)</f>
        <v>-166994</v>
      </c>
    </row>
    <row r="63" spans="1:3" s="73" customFormat="1" ht="16.5" thickBot="1">
      <c r="A63" s="222" t="s">
        <v>135</v>
      </c>
      <c r="B63" s="223">
        <v>50177</v>
      </c>
      <c r="C63" s="223">
        <v>223873</v>
      </c>
    </row>
    <row r="64" spans="1:3" ht="16.5" thickBot="1">
      <c r="A64" s="142" t="s">
        <v>136</v>
      </c>
      <c r="B64" s="143"/>
      <c r="C64" s="143"/>
    </row>
    <row r="65" spans="1:3" s="73" customFormat="1">
      <c r="A65" s="140" t="s">
        <v>137</v>
      </c>
      <c r="B65" s="141">
        <f>SUM(B62:B64)</f>
        <v>17932</v>
      </c>
      <c r="C65" s="141">
        <f>SUM(C62:C64)</f>
        <v>56879</v>
      </c>
    </row>
    <row r="66" spans="1:3">
      <c r="B66" s="50"/>
      <c r="C66" s="5"/>
    </row>
    <row r="67" spans="1:3">
      <c r="B67" s="50"/>
      <c r="C67" s="5"/>
    </row>
    <row r="68" spans="1:3">
      <c r="A68" s="120" t="str">
        <f>Ф2!A44</f>
        <v>Заместитель генерального директора по экономике и финансам</v>
      </c>
      <c r="B68" s="144"/>
      <c r="C68" s="125" t="str">
        <f>Ф2!F44</f>
        <v>Язовская А.А.</v>
      </c>
    </row>
    <row r="69" spans="1:3" ht="12" customHeight="1">
      <c r="A69" s="123"/>
      <c r="C69" s="125"/>
    </row>
    <row r="70" spans="1:3" ht="9.75" customHeight="1">
      <c r="A70" s="123"/>
      <c r="C70" s="125"/>
    </row>
    <row r="71" spans="1:3" ht="18.75" customHeight="1">
      <c r="A71" s="120" t="s">
        <v>58</v>
      </c>
      <c r="B71" s="144"/>
      <c r="C71" s="125" t="str">
        <f>Ф1!D79</f>
        <v>Алексеевене Т.В.</v>
      </c>
    </row>
    <row r="72" spans="1:3">
      <c r="A72" s="145"/>
      <c r="B72" s="145"/>
      <c r="C72" s="146"/>
    </row>
    <row r="73" spans="1:3">
      <c r="A73" s="61" t="s">
        <v>60</v>
      </c>
      <c r="B73" s="61"/>
      <c r="C73" s="61"/>
    </row>
    <row r="74" spans="1:3">
      <c r="B74" s="50"/>
      <c r="C74" s="5"/>
    </row>
    <row r="75" spans="1:3">
      <c r="B75" s="50">
        <f>B63-Ф1!D28</f>
        <v>0</v>
      </c>
      <c r="C75" s="5"/>
    </row>
    <row r="76" spans="1:3">
      <c r="B76" s="50">
        <f>B65-Ф1!C28</f>
        <v>0</v>
      </c>
      <c r="C76" s="5"/>
    </row>
  </sheetData>
  <sheetProtection selectLockedCells="1" selectUnlockedCells="1"/>
  <pageMargins left="0.86614173228346458" right="0.15748031496062992" top="0.47244094488188981" bottom="0.31496062992125984" header="0.51181102362204722" footer="0.51181102362204722"/>
  <pageSetup paperSize="9" scale="68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M67" sqref="M67"/>
    </sheetView>
  </sheetViews>
  <sheetFormatPr defaultRowHeight="12.75" outlineLevelRow="2" outlineLevelCol="1"/>
  <cols>
    <col min="1" max="1" width="51.5703125" style="147" customWidth="1"/>
    <col min="2" max="2" width="13.5703125" style="147" customWidth="1"/>
    <col min="3" max="3" width="9.140625" style="147" hidden="1" customWidth="1" outlineLevel="1"/>
    <col min="4" max="4" width="13.140625" style="147" customWidth="1" collapsed="1"/>
    <col min="5" max="5" width="13.140625" style="147" customWidth="1"/>
    <col min="6" max="7" width="9.140625" style="147" hidden="1" customWidth="1" outlineLevel="1"/>
    <col min="8" max="8" width="14" style="147" customWidth="1" collapsed="1"/>
    <col min="9" max="9" width="14.42578125" style="147" customWidth="1"/>
    <col min="10" max="10" width="15.7109375" style="147" customWidth="1"/>
    <col min="11" max="11" width="17.5703125" style="147" customWidth="1"/>
    <col min="12" max="12" width="6" style="147" customWidth="1"/>
    <col min="13" max="13" width="16.85546875" style="148" customWidth="1"/>
    <col min="14" max="16384" width="9.140625" style="149"/>
  </cols>
  <sheetData>
    <row r="1" spans="1:13" ht="15.75">
      <c r="A1" s="6" t="str">
        <f>Ф1!A1</f>
        <v xml:space="preserve">АКЦИОНЕРНОЕ ОБЩЕСТВО "СЕВКАЗЭНЕРГО" </v>
      </c>
    </row>
    <row r="2" spans="1:13" s="153" customFormat="1" ht="15.75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2"/>
    </row>
    <row r="3" spans="1:13" s="153" customFormat="1" ht="15.75">
      <c r="A3" s="154" t="s">
        <v>138</v>
      </c>
      <c r="B3" s="155"/>
      <c r="C3" s="155"/>
      <c r="D3" s="155"/>
      <c r="E3" s="155"/>
      <c r="F3" s="151"/>
      <c r="G3" s="151"/>
      <c r="H3" s="151"/>
      <c r="I3" s="151"/>
      <c r="J3" s="151"/>
      <c r="K3" s="151"/>
      <c r="L3" s="151"/>
      <c r="M3" s="152"/>
    </row>
    <row r="4" spans="1:13" s="153" customFormat="1" ht="15.75">
      <c r="A4" s="154" t="str">
        <f>Ф2!A4</f>
        <v>за период, заканчивающийся 31 марта 2021 года</v>
      </c>
      <c r="B4" s="155"/>
      <c r="C4" s="155"/>
      <c r="D4" s="155"/>
      <c r="E4" s="156"/>
      <c r="F4" s="152"/>
      <c r="G4" s="152"/>
      <c r="H4" s="152"/>
      <c r="I4" s="152"/>
      <c r="J4" s="152"/>
      <c r="K4" s="152"/>
      <c r="L4" s="152"/>
      <c r="M4" s="152"/>
    </row>
    <row r="5" spans="1:13" s="153" customFormat="1" ht="15.75">
      <c r="A5" s="157" t="s">
        <v>2</v>
      </c>
      <c r="B5" s="158"/>
      <c r="C5" s="158"/>
      <c r="D5" s="158"/>
      <c r="E5" s="158"/>
      <c r="F5" s="159"/>
      <c r="G5" s="159"/>
      <c r="H5" s="159"/>
      <c r="I5" s="159"/>
      <c r="J5" s="159"/>
      <c r="K5" s="159"/>
      <c r="L5" s="152"/>
      <c r="M5" s="152"/>
    </row>
    <row r="6" spans="1:13" s="153" customFormat="1" ht="16.5" thickBot="1">
      <c r="A6" s="156"/>
      <c r="B6" s="156"/>
      <c r="C6" s="156"/>
      <c r="D6" s="156"/>
      <c r="E6" s="156"/>
      <c r="F6" s="152"/>
      <c r="G6" s="152"/>
      <c r="H6" s="152"/>
      <c r="I6" s="152"/>
      <c r="J6" s="152"/>
      <c r="K6" s="152"/>
      <c r="L6" s="152"/>
      <c r="M6" s="152"/>
    </row>
    <row r="7" spans="1:13" s="161" customFormat="1" ht="15.75" customHeight="1" thickBot="1">
      <c r="A7" s="277" t="s">
        <v>62</v>
      </c>
      <c r="B7" s="279" t="s">
        <v>139</v>
      </c>
      <c r="C7" s="279"/>
      <c r="D7" s="279"/>
      <c r="E7" s="279"/>
      <c r="F7" s="279"/>
      <c r="G7" s="279"/>
      <c r="H7" s="279"/>
      <c r="I7" s="279"/>
      <c r="J7" s="280" t="s">
        <v>34</v>
      </c>
      <c r="K7" s="282" t="s">
        <v>35</v>
      </c>
      <c r="L7" s="160"/>
      <c r="M7" s="51"/>
    </row>
    <row r="8" spans="1:13" s="161" customFormat="1" ht="99" customHeight="1" thickBot="1">
      <c r="A8" s="278"/>
      <c r="B8" s="162" t="s">
        <v>26</v>
      </c>
      <c r="C8" s="162" t="s">
        <v>27</v>
      </c>
      <c r="D8" s="162" t="s">
        <v>28</v>
      </c>
      <c r="E8" s="162" t="s">
        <v>29</v>
      </c>
      <c r="F8" s="162" t="s">
        <v>31</v>
      </c>
      <c r="G8" s="162" t="s">
        <v>140</v>
      </c>
      <c r="H8" s="163" t="s">
        <v>141</v>
      </c>
      <c r="I8" s="164" t="s">
        <v>142</v>
      </c>
      <c r="J8" s="281"/>
      <c r="K8" s="283"/>
      <c r="L8" s="160"/>
      <c r="M8" s="51"/>
    </row>
    <row r="9" spans="1:13" s="161" customFormat="1" ht="15.75">
      <c r="A9" s="194" t="str">
        <f>A54</f>
        <v>Сальдо на 31.12.20 г.</v>
      </c>
      <c r="B9" s="165">
        <v>16291512</v>
      </c>
      <c r="C9" s="165"/>
      <c r="D9" s="165">
        <v>277168</v>
      </c>
      <c r="E9" s="165">
        <f>E54</f>
        <v>17396583</v>
      </c>
      <c r="F9" s="165">
        <f t="shared" ref="F9:H9" si="0">F54</f>
        <v>0</v>
      </c>
      <c r="G9" s="165">
        <f t="shared" si="0"/>
        <v>0</v>
      </c>
      <c r="H9" s="165">
        <f t="shared" si="0"/>
        <v>21435076</v>
      </c>
      <c r="I9" s="166">
        <f>SUM(B9:H9)</f>
        <v>55400339</v>
      </c>
      <c r="J9" s="165"/>
      <c r="K9" s="195">
        <f t="shared" ref="K9:K30" si="1">I9+J9</f>
        <v>55400339</v>
      </c>
      <c r="L9" s="160"/>
      <c r="M9" s="51">
        <f>K9-Ф1!D44</f>
        <v>0</v>
      </c>
    </row>
    <row r="10" spans="1:13" s="161" customFormat="1" ht="15.75" hidden="1">
      <c r="A10" s="196" t="s">
        <v>143</v>
      </c>
      <c r="B10" s="167"/>
      <c r="C10" s="167"/>
      <c r="D10" s="167"/>
      <c r="E10" s="167"/>
      <c r="F10" s="167"/>
      <c r="G10" s="167"/>
      <c r="H10" s="167"/>
      <c r="I10" s="168">
        <f t="shared" ref="I10:I30" si="2">SUM(B10:H10)</f>
        <v>0</v>
      </c>
      <c r="J10" s="167"/>
      <c r="K10" s="197">
        <f t="shared" si="1"/>
        <v>0</v>
      </c>
      <c r="L10" s="160"/>
      <c r="M10" s="51"/>
    </row>
    <row r="11" spans="1:13" s="161" customFormat="1" ht="15.75" hidden="1">
      <c r="A11" s="196" t="s">
        <v>144</v>
      </c>
      <c r="B11" s="167"/>
      <c r="C11" s="167"/>
      <c r="D11" s="167"/>
      <c r="E11" s="167"/>
      <c r="F11" s="167"/>
      <c r="G11" s="167"/>
      <c r="H11" s="167"/>
      <c r="I11" s="168">
        <f t="shared" si="2"/>
        <v>0</v>
      </c>
      <c r="J11" s="167"/>
      <c r="K11" s="197">
        <f t="shared" si="1"/>
        <v>0</v>
      </c>
      <c r="L11" s="160"/>
      <c r="M11" s="51"/>
    </row>
    <row r="12" spans="1:13" s="161" customFormat="1" ht="15.75" hidden="1" outlineLevel="1">
      <c r="A12" s="196" t="s">
        <v>145</v>
      </c>
      <c r="B12" s="167"/>
      <c r="C12" s="167"/>
      <c r="D12" s="167"/>
      <c r="E12" s="167"/>
      <c r="F12" s="167"/>
      <c r="G12" s="167"/>
      <c r="H12" s="167"/>
      <c r="I12" s="168">
        <f t="shared" si="2"/>
        <v>0</v>
      </c>
      <c r="J12" s="167"/>
      <c r="K12" s="197">
        <f t="shared" si="1"/>
        <v>0</v>
      </c>
      <c r="L12" s="160"/>
      <c r="M12" s="51"/>
    </row>
    <row r="13" spans="1:13" s="161" customFormat="1" ht="15.75" hidden="1" outlineLevel="2">
      <c r="A13" s="196" t="s">
        <v>146</v>
      </c>
      <c r="B13" s="167"/>
      <c r="C13" s="167"/>
      <c r="D13" s="167"/>
      <c r="E13" s="167"/>
      <c r="F13" s="167"/>
      <c r="G13" s="167"/>
      <c r="H13" s="167"/>
      <c r="I13" s="168">
        <f t="shared" si="2"/>
        <v>0</v>
      </c>
      <c r="J13" s="167"/>
      <c r="K13" s="197">
        <f t="shared" si="1"/>
        <v>0</v>
      </c>
      <c r="L13" s="160"/>
      <c r="M13" s="51"/>
    </row>
    <row r="14" spans="1:13" s="161" customFormat="1" ht="31.5" hidden="1" outlineLevel="1">
      <c r="A14" s="196" t="s">
        <v>147</v>
      </c>
      <c r="B14" s="167"/>
      <c r="C14" s="167"/>
      <c r="D14" s="167"/>
      <c r="E14" s="167"/>
      <c r="F14" s="167"/>
      <c r="G14" s="167"/>
      <c r="H14" s="167"/>
      <c r="I14" s="168">
        <f t="shared" si="2"/>
        <v>0</v>
      </c>
      <c r="J14" s="167"/>
      <c r="K14" s="197">
        <f t="shared" si="1"/>
        <v>0</v>
      </c>
      <c r="L14" s="160"/>
      <c r="M14" s="51"/>
    </row>
    <row r="15" spans="1:13" s="161" customFormat="1" ht="15.75" hidden="1" outlineLevel="1">
      <c r="A15" s="196" t="s">
        <v>148</v>
      </c>
      <c r="B15" s="167"/>
      <c r="C15" s="167"/>
      <c r="D15" s="167"/>
      <c r="E15" s="167"/>
      <c r="F15" s="167"/>
      <c r="G15" s="167"/>
      <c r="H15" s="167"/>
      <c r="I15" s="168">
        <f t="shared" si="2"/>
        <v>0</v>
      </c>
      <c r="J15" s="167"/>
      <c r="K15" s="197">
        <f t="shared" si="1"/>
        <v>0</v>
      </c>
      <c r="L15" s="160"/>
      <c r="M15" s="51"/>
    </row>
    <row r="16" spans="1:13" s="161" customFormat="1" ht="15.75" hidden="1" outlineLevel="1">
      <c r="A16" s="196" t="s">
        <v>149</v>
      </c>
      <c r="B16" s="167"/>
      <c r="C16" s="167"/>
      <c r="D16" s="167"/>
      <c r="E16" s="167"/>
      <c r="F16" s="167"/>
      <c r="G16" s="167"/>
      <c r="H16" s="167"/>
      <c r="I16" s="168">
        <f t="shared" si="2"/>
        <v>0</v>
      </c>
      <c r="J16" s="167"/>
      <c r="K16" s="197">
        <f t="shared" si="1"/>
        <v>0</v>
      </c>
      <c r="L16" s="160"/>
      <c r="M16" s="51"/>
    </row>
    <row r="17" spans="1:13" s="161" customFormat="1" ht="15.75" hidden="1" outlineLevel="1">
      <c r="A17" s="196" t="s">
        <v>150</v>
      </c>
      <c r="B17" s="167"/>
      <c r="C17" s="167"/>
      <c r="D17" s="167"/>
      <c r="E17" s="167"/>
      <c r="F17" s="167"/>
      <c r="G17" s="167"/>
      <c r="H17" s="167"/>
      <c r="I17" s="168">
        <f t="shared" si="2"/>
        <v>0</v>
      </c>
      <c r="J17" s="167"/>
      <c r="K17" s="197">
        <f t="shared" si="1"/>
        <v>0</v>
      </c>
      <c r="L17" s="160"/>
      <c r="M17" s="51"/>
    </row>
    <row r="18" spans="1:13" s="161" customFormat="1" ht="15.75" hidden="1">
      <c r="A18" s="196" t="s">
        <v>151</v>
      </c>
      <c r="B18" s="167"/>
      <c r="C18" s="167"/>
      <c r="D18" s="167"/>
      <c r="E18" s="167"/>
      <c r="F18" s="167"/>
      <c r="G18" s="167"/>
      <c r="H18" s="167"/>
      <c r="I18" s="168">
        <f t="shared" si="2"/>
        <v>0</v>
      </c>
      <c r="J18" s="167"/>
      <c r="K18" s="197">
        <f t="shared" si="1"/>
        <v>0</v>
      </c>
      <c r="L18" s="160"/>
      <c r="M18" s="51"/>
    </row>
    <row r="19" spans="1:13" s="161" customFormat="1" ht="31.5">
      <c r="A19" s="196" t="s">
        <v>152</v>
      </c>
      <c r="B19" s="167"/>
      <c r="C19" s="167"/>
      <c r="D19" s="167"/>
      <c r="E19" s="167">
        <v>-211103</v>
      </c>
      <c r="F19" s="167"/>
      <c r="G19" s="167"/>
      <c r="H19" s="253">
        <f>E19*-1</f>
        <v>211103</v>
      </c>
      <c r="I19" s="168">
        <f t="shared" si="2"/>
        <v>0</v>
      </c>
      <c r="J19" s="167"/>
      <c r="K19" s="197">
        <f t="shared" si="1"/>
        <v>0</v>
      </c>
      <c r="L19" s="160"/>
      <c r="M19" s="51"/>
    </row>
    <row r="20" spans="1:13" s="161" customFormat="1" ht="32.25" customHeight="1" outlineLevel="1">
      <c r="A20" s="196" t="s">
        <v>195</v>
      </c>
      <c r="B20" s="167"/>
      <c r="C20" s="167"/>
      <c r="D20" s="167"/>
      <c r="E20" s="167"/>
      <c r="F20" s="167"/>
      <c r="G20" s="167"/>
      <c r="H20" s="253">
        <v>28733</v>
      </c>
      <c r="I20" s="168">
        <f t="shared" si="2"/>
        <v>28733</v>
      </c>
      <c r="J20" s="167"/>
      <c r="K20" s="197">
        <f t="shared" si="1"/>
        <v>28733</v>
      </c>
      <c r="L20" s="160"/>
      <c r="M20" s="51"/>
    </row>
    <row r="21" spans="1:13" s="161" customFormat="1" ht="15.75" outlineLevel="1">
      <c r="A21" s="196" t="s">
        <v>197</v>
      </c>
      <c r="B21" s="167"/>
      <c r="C21" s="167"/>
      <c r="D21" s="167"/>
      <c r="E21" s="167"/>
      <c r="F21" s="167"/>
      <c r="G21" s="167"/>
      <c r="H21" s="253"/>
      <c r="I21" s="168">
        <f t="shared" si="2"/>
        <v>0</v>
      </c>
      <c r="J21" s="167"/>
      <c r="K21" s="197">
        <f t="shared" si="1"/>
        <v>0</v>
      </c>
      <c r="L21" s="160"/>
      <c r="M21" s="51"/>
    </row>
    <row r="22" spans="1:13" s="161" customFormat="1" ht="15.75" hidden="1" customHeight="1" outlineLevel="1">
      <c r="A22" s="196" t="s">
        <v>153</v>
      </c>
      <c r="B22" s="167"/>
      <c r="C22" s="167"/>
      <c r="D22" s="167"/>
      <c r="E22" s="167"/>
      <c r="F22" s="167"/>
      <c r="G22" s="167"/>
      <c r="H22" s="253"/>
      <c r="I22" s="168">
        <f t="shared" si="2"/>
        <v>0</v>
      </c>
      <c r="J22" s="167"/>
      <c r="K22" s="197">
        <f t="shared" si="1"/>
        <v>0</v>
      </c>
      <c r="L22" s="160"/>
      <c r="M22" s="51"/>
    </row>
    <row r="23" spans="1:13" s="161" customFormat="1" ht="15.75" hidden="1" outlineLevel="1">
      <c r="A23" s="196" t="s">
        <v>154</v>
      </c>
      <c r="B23" s="167"/>
      <c r="C23" s="167"/>
      <c r="D23" s="167"/>
      <c r="E23" s="167"/>
      <c r="F23" s="167"/>
      <c r="G23" s="167"/>
      <c r="H23" s="253"/>
      <c r="I23" s="168">
        <f t="shared" si="2"/>
        <v>0</v>
      </c>
      <c r="J23" s="167"/>
      <c r="K23" s="197">
        <f t="shared" si="1"/>
        <v>0</v>
      </c>
      <c r="L23" s="160"/>
      <c r="M23" s="51"/>
    </row>
    <row r="24" spans="1:13" s="161" customFormat="1" ht="15.75" hidden="1">
      <c r="A24" s="196" t="s">
        <v>155</v>
      </c>
      <c r="B24" s="167"/>
      <c r="C24" s="167"/>
      <c r="D24" s="167"/>
      <c r="E24" s="167"/>
      <c r="F24" s="167"/>
      <c r="G24" s="167"/>
      <c r="H24" s="253"/>
      <c r="I24" s="168">
        <f t="shared" si="2"/>
        <v>0</v>
      </c>
      <c r="J24" s="167"/>
      <c r="K24" s="197">
        <f t="shared" si="1"/>
        <v>0</v>
      </c>
      <c r="L24" s="160"/>
      <c r="M24" s="51"/>
    </row>
    <row r="25" spans="1:13" s="161" customFormat="1" ht="16.5" hidden="1" customHeight="1" outlineLevel="1">
      <c r="A25" s="196" t="s">
        <v>156</v>
      </c>
      <c r="B25" s="167"/>
      <c r="C25" s="167"/>
      <c r="D25" s="167"/>
      <c r="E25" s="167"/>
      <c r="F25" s="167"/>
      <c r="G25" s="167"/>
      <c r="H25" s="253"/>
      <c r="I25" s="168">
        <f t="shared" si="2"/>
        <v>0</v>
      </c>
      <c r="J25" s="167"/>
      <c r="K25" s="197">
        <f t="shared" si="1"/>
        <v>0</v>
      </c>
      <c r="L25" s="160"/>
      <c r="M25" s="51"/>
    </row>
    <row r="26" spans="1:13" s="161" customFormat="1" ht="15.75" hidden="1" customHeight="1" outlineLevel="1">
      <c r="A26" s="196" t="s">
        <v>157</v>
      </c>
      <c r="B26" s="167"/>
      <c r="C26" s="167"/>
      <c r="D26" s="167"/>
      <c r="E26" s="167"/>
      <c r="F26" s="167"/>
      <c r="G26" s="167"/>
      <c r="H26" s="253"/>
      <c r="I26" s="168">
        <f t="shared" si="2"/>
        <v>0</v>
      </c>
      <c r="J26" s="167"/>
      <c r="K26" s="197">
        <f t="shared" si="1"/>
        <v>0</v>
      </c>
      <c r="L26" s="160"/>
      <c r="M26" s="51"/>
    </row>
    <row r="27" spans="1:13" s="161" customFormat="1" ht="15.75" collapsed="1">
      <c r="A27" s="196" t="s">
        <v>158</v>
      </c>
      <c r="B27" s="167"/>
      <c r="C27" s="167"/>
      <c r="D27" s="167"/>
      <c r="E27" s="167"/>
      <c r="F27" s="167"/>
      <c r="G27" s="167"/>
      <c r="H27" s="253"/>
      <c r="I27" s="168">
        <f t="shared" si="2"/>
        <v>0</v>
      </c>
      <c r="J27" s="167"/>
      <c r="K27" s="197">
        <f t="shared" si="1"/>
        <v>0</v>
      </c>
      <c r="L27" s="160"/>
      <c r="M27" s="51"/>
    </row>
    <row r="28" spans="1:13" s="161" customFormat="1" ht="15.75" outlineLevel="1">
      <c r="A28" s="196" t="s">
        <v>196</v>
      </c>
      <c r="B28" s="167"/>
      <c r="C28" s="167"/>
      <c r="D28" s="167"/>
      <c r="E28" s="167"/>
      <c r="F28" s="167"/>
      <c r="G28" s="167"/>
      <c r="H28" s="253"/>
      <c r="I28" s="168">
        <f t="shared" si="2"/>
        <v>0</v>
      </c>
      <c r="J28" s="167"/>
      <c r="K28" s="197">
        <f t="shared" si="1"/>
        <v>0</v>
      </c>
      <c r="L28" s="160"/>
      <c r="M28" s="51"/>
    </row>
    <row r="29" spans="1:13" s="161" customFormat="1" ht="15.75">
      <c r="A29" s="196" t="s">
        <v>159</v>
      </c>
      <c r="B29" s="167"/>
      <c r="C29" s="167"/>
      <c r="D29" s="167"/>
      <c r="E29" s="167"/>
      <c r="F29" s="167"/>
      <c r="G29" s="167"/>
      <c r="H29" s="253">
        <f>Ф2!E35</f>
        <v>2941703</v>
      </c>
      <c r="I29" s="168">
        <f t="shared" si="2"/>
        <v>2941703</v>
      </c>
      <c r="J29" s="167"/>
      <c r="K29" s="197">
        <f t="shared" si="1"/>
        <v>2941703</v>
      </c>
      <c r="L29" s="160"/>
      <c r="M29" s="51"/>
    </row>
    <row r="30" spans="1:13" s="161" customFormat="1" ht="15.75" hidden="1">
      <c r="A30" s="196" t="s">
        <v>160</v>
      </c>
      <c r="B30" s="167"/>
      <c r="C30" s="167"/>
      <c r="D30" s="167"/>
      <c r="E30" s="167"/>
      <c r="F30" s="167"/>
      <c r="G30" s="167"/>
      <c r="H30" s="253"/>
      <c r="I30" s="168">
        <f t="shared" si="2"/>
        <v>0</v>
      </c>
      <c r="J30" s="167"/>
      <c r="K30" s="197">
        <f t="shared" si="1"/>
        <v>0</v>
      </c>
      <c r="L30" s="160"/>
      <c r="M30" s="51"/>
    </row>
    <row r="31" spans="1:13" s="161" customFormat="1" ht="16.5" thickBot="1">
      <c r="A31" s="248" t="s">
        <v>206</v>
      </c>
      <c r="B31" s="169">
        <f>SUM(B9:B30)</f>
        <v>16291512</v>
      </c>
      <c r="C31" s="169">
        <f>SUM(C9:C30)</f>
        <v>0</v>
      </c>
      <c r="D31" s="169">
        <f t="shared" ref="D31:K31" si="3">SUM(D9:D30)</f>
        <v>277168</v>
      </c>
      <c r="E31" s="169">
        <f t="shared" si="3"/>
        <v>17185480</v>
      </c>
      <c r="F31" s="169">
        <f t="shared" si="3"/>
        <v>0</v>
      </c>
      <c r="G31" s="169">
        <f t="shared" si="3"/>
        <v>0</v>
      </c>
      <c r="H31" s="254">
        <f t="shared" si="3"/>
        <v>24616615</v>
      </c>
      <c r="I31" s="170">
        <f t="shared" si="3"/>
        <v>58370775</v>
      </c>
      <c r="J31" s="170">
        <f t="shared" si="3"/>
        <v>0</v>
      </c>
      <c r="K31" s="198">
        <f t="shared" si="3"/>
        <v>58370775</v>
      </c>
      <c r="L31" s="171"/>
      <c r="M31" s="51">
        <f>K31-Ф1!C44</f>
        <v>0</v>
      </c>
    </row>
    <row r="32" spans="1:13" s="161" customFormat="1" ht="15.75">
      <c r="A32" s="194" t="s">
        <v>188</v>
      </c>
      <c r="B32" s="165">
        <v>16291512</v>
      </c>
      <c r="C32" s="165"/>
      <c r="D32" s="165">
        <v>277168</v>
      </c>
      <c r="E32" s="165">
        <v>18363469</v>
      </c>
      <c r="F32" s="165">
        <v>0</v>
      </c>
      <c r="G32" s="165">
        <v>0</v>
      </c>
      <c r="H32" s="255">
        <v>23511020</v>
      </c>
      <c r="I32" s="172">
        <f>SUM(B32:H32)</f>
        <v>58443169</v>
      </c>
      <c r="J32" s="173"/>
      <c r="K32" s="199">
        <f t="shared" ref="K32:K53" si="4">I32+J32</f>
        <v>58443169</v>
      </c>
      <c r="L32" s="160"/>
      <c r="M32" s="51"/>
    </row>
    <row r="33" spans="1:13" s="161" customFormat="1" ht="15.75">
      <c r="A33" s="196" t="s">
        <v>143</v>
      </c>
      <c r="B33" s="167"/>
      <c r="C33" s="167"/>
      <c r="D33" s="167"/>
      <c r="E33" s="167"/>
      <c r="F33" s="167"/>
      <c r="G33" s="167"/>
      <c r="H33" s="256"/>
      <c r="I33" s="168">
        <f t="shared" ref="I33:I53" si="5">SUM(B33:H33)</f>
        <v>0</v>
      </c>
      <c r="J33" s="167"/>
      <c r="K33" s="197">
        <f t="shared" si="4"/>
        <v>0</v>
      </c>
      <c r="L33" s="171"/>
      <c r="M33" s="51"/>
    </row>
    <row r="34" spans="1:13" s="161" customFormat="1" ht="31.5" hidden="1">
      <c r="A34" s="196" t="s">
        <v>161</v>
      </c>
      <c r="B34" s="167"/>
      <c r="C34" s="167"/>
      <c r="D34" s="167"/>
      <c r="E34" s="167"/>
      <c r="F34" s="167"/>
      <c r="G34" s="167"/>
      <c r="H34" s="253"/>
      <c r="I34" s="168">
        <f t="shared" si="5"/>
        <v>0</v>
      </c>
      <c r="J34" s="167"/>
      <c r="K34" s="197">
        <f t="shared" si="4"/>
        <v>0</v>
      </c>
      <c r="L34" s="160"/>
      <c r="M34" s="51"/>
    </row>
    <row r="35" spans="1:13" s="161" customFormat="1" ht="15.75" hidden="1">
      <c r="A35" s="196" t="s">
        <v>146</v>
      </c>
      <c r="B35" s="167"/>
      <c r="C35" s="167"/>
      <c r="D35" s="167"/>
      <c r="E35" s="167"/>
      <c r="F35" s="167"/>
      <c r="G35" s="167"/>
      <c r="H35" s="253"/>
      <c r="I35" s="168">
        <f t="shared" si="5"/>
        <v>0</v>
      </c>
      <c r="J35" s="167"/>
      <c r="K35" s="197">
        <f t="shared" si="4"/>
        <v>0</v>
      </c>
      <c r="L35" s="160"/>
      <c r="M35" s="51"/>
    </row>
    <row r="36" spans="1:13" s="161" customFormat="1" ht="15.75" hidden="1" customHeight="1">
      <c r="A36" s="196" t="s">
        <v>148</v>
      </c>
      <c r="B36" s="167"/>
      <c r="C36" s="167"/>
      <c r="D36" s="167"/>
      <c r="E36" s="167"/>
      <c r="F36" s="167"/>
      <c r="G36" s="167"/>
      <c r="H36" s="253"/>
      <c r="I36" s="168">
        <f t="shared" si="5"/>
        <v>0</v>
      </c>
      <c r="J36" s="167"/>
      <c r="K36" s="197">
        <f t="shared" si="4"/>
        <v>0</v>
      </c>
      <c r="L36" s="160"/>
      <c r="M36" s="51"/>
    </row>
    <row r="37" spans="1:13" s="161" customFormat="1" ht="15.75" hidden="1" customHeight="1">
      <c r="A37" s="196" t="s">
        <v>149</v>
      </c>
      <c r="B37" s="167"/>
      <c r="C37" s="167"/>
      <c r="D37" s="167"/>
      <c r="E37" s="167"/>
      <c r="F37" s="167"/>
      <c r="G37" s="167"/>
      <c r="H37" s="253"/>
      <c r="I37" s="168">
        <f t="shared" si="5"/>
        <v>0</v>
      </c>
      <c r="J37" s="167"/>
      <c r="K37" s="197">
        <f t="shared" si="4"/>
        <v>0</v>
      </c>
      <c r="L37" s="160"/>
      <c r="M37" s="51"/>
    </row>
    <row r="38" spans="1:13" s="161" customFormat="1" ht="15.75" hidden="1" customHeight="1">
      <c r="A38" s="196" t="s">
        <v>150</v>
      </c>
      <c r="B38" s="167"/>
      <c r="C38" s="167"/>
      <c r="D38" s="167"/>
      <c r="E38" s="167"/>
      <c r="F38" s="167"/>
      <c r="G38" s="167"/>
      <c r="H38" s="253"/>
      <c r="I38" s="168">
        <f t="shared" si="5"/>
        <v>0</v>
      </c>
      <c r="J38" s="167"/>
      <c r="K38" s="197">
        <f t="shared" si="4"/>
        <v>0</v>
      </c>
      <c r="L38" s="160"/>
      <c r="M38" s="51"/>
    </row>
    <row r="39" spans="1:13" s="161" customFormat="1" ht="33" hidden="1" customHeight="1">
      <c r="A39" s="196" t="s">
        <v>147</v>
      </c>
      <c r="B39" s="167"/>
      <c r="C39" s="167"/>
      <c r="D39" s="167"/>
      <c r="E39" s="167"/>
      <c r="F39" s="167"/>
      <c r="G39" s="167"/>
      <c r="H39" s="253"/>
      <c r="I39" s="168">
        <f t="shared" si="5"/>
        <v>0</v>
      </c>
      <c r="J39" s="167"/>
      <c r="K39" s="197">
        <f t="shared" si="4"/>
        <v>0</v>
      </c>
      <c r="L39" s="160"/>
      <c r="M39" s="51"/>
    </row>
    <row r="40" spans="1:13" s="161" customFormat="1" ht="33.75" customHeight="1">
      <c r="A40" s="196" t="s">
        <v>152</v>
      </c>
      <c r="B40" s="167"/>
      <c r="C40" s="167"/>
      <c r="D40" s="167"/>
      <c r="E40" s="167">
        <v>-966886</v>
      </c>
      <c r="F40" s="167"/>
      <c r="G40" s="167"/>
      <c r="H40" s="253">
        <f>E40*-1</f>
        <v>966886</v>
      </c>
      <c r="I40" s="168">
        <f t="shared" si="5"/>
        <v>0</v>
      </c>
      <c r="J40" s="167"/>
      <c r="K40" s="197">
        <f t="shared" si="4"/>
        <v>0</v>
      </c>
      <c r="L40" s="160"/>
      <c r="M40" s="51"/>
    </row>
    <row r="41" spans="1:13" s="161" customFormat="1" ht="15.75" hidden="1" customHeight="1">
      <c r="A41" s="196" t="s">
        <v>162</v>
      </c>
      <c r="B41" s="167"/>
      <c r="C41" s="167"/>
      <c r="D41" s="167"/>
      <c r="E41" s="167"/>
      <c r="F41" s="167"/>
      <c r="G41" s="167"/>
      <c r="H41" s="253"/>
      <c r="I41" s="168">
        <f t="shared" si="5"/>
        <v>0</v>
      </c>
      <c r="J41" s="167"/>
      <c r="K41" s="197">
        <f t="shared" si="4"/>
        <v>0</v>
      </c>
      <c r="L41" s="160"/>
      <c r="M41" s="51"/>
    </row>
    <row r="42" spans="1:13" s="161" customFormat="1" ht="31.5">
      <c r="A42" s="196" t="s">
        <v>194</v>
      </c>
      <c r="B42" s="167"/>
      <c r="C42" s="167"/>
      <c r="D42" s="167"/>
      <c r="E42" s="167"/>
      <c r="F42" s="167"/>
      <c r="G42" s="167"/>
      <c r="H42" s="253">
        <v>-1491022</v>
      </c>
      <c r="I42" s="168">
        <f t="shared" si="5"/>
        <v>-1491022</v>
      </c>
      <c r="J42" s="167"/>
      <c r="K42" s="197">
        <f t="shared" si="4"/>
        <v>-1491022</v>
      </c>
      <c r="L42" s="160"/>
      <c r="M42" s="51"/>
    </row>
    <row r="43" spans="1:13" s="161" customFormat="1" ht="31.5" hidden="1">
      <c r="A43" s="196" t="s">
        <v>163</v>
      </c>
      <c r="B43" s="167"/>
      <c r="C43" s="167"/>
      <c r="D43" s="167"/>
      <c r="E43" s="167"/>
      <c r="F43" s="167"/>
      <c r="G43" s="167"/>
      <c r="H43" s="253"/>
      <c r="I43" s="168">
        <f t="shared" si="5"/>
        <v>0</v>
      </c>
      <c r="J43" s="167"/>
      <c r="K43" s="197">
        <f t="shared" si="4"/>
        <v>0</v>
      </c>
      <c r="L43" s="160"/>
      <c r="M43" s="51"/>
    </row>
    <row r="44" spans="1:13" s="161" customFormat="1" ht="15.75" hidden="1" customHeight="1">
      <c r="A44" s="196" t="s">
        <v>153</v>
      </c>
      <c r="B44" s="167"/>
      <c r="C44" s="167"/>
      <c r="D44" s="167"/>
      <c r="E44" s="167"/>
      <c r="F44" s="167"/>
      <c r="G44" s="167"/>
      <c r="H44" s="253"/>
      <c r="I44" s="168">
        <f t="shared" si="5"/>
        <v>0</v>
      </c>
      <c r="J44" s="167"/>
      <c r="K44" s="197">
        <f t="shared" si="4"/>
        <v>0</v>
      </c>
      <c r="L44" s="160"/>
      <c r="M44" s="51"/>
    </row>
    <row r="45" spans="1:13" s="161" customFormat="1" ht="15.75" hidden="1">
      <c r="A45" s="196" t="s">
        <v>154</v>
      </c>
      <c r="B45" s="167"/>
      <c r="C45" s="167"/>
      <c r="D45" s="167"/>
      <c r="E45" s="167"/>
      <c r="F45" s="167"/>
      <c r="G45" s="167"/>
      <c r="H45" s="253"/>
      <c r="I45" s="168">
        <f t="shared" si="5"/>
        <v>0</v>
      </c>
      <c r="J45" s="167"/>
      <c r="K45" s="197">
        <f t="shared" si="4"/>
        <v>0</v>
      </c>
      <c r="L45" s="160"/>
      <c r="M45" s="51"/>
    </row>
    <row r="46" spans="1:13" s="161" customFormat="1" ht="15.75" hidden="1">
      <c r="A46" s="196" t="s">
        <v>155</v>
      </c>
      <c r="B46" s="167"/>
      <c r="C46" s="167"/>
      <c r="D46" s="167"/>
      <c r="E46" s="167"/>
      <c r="F46" s="167"/>
      <c r="G46" s="167"/>
      <c r="H46" s="253"/>
      <c r="I46" s="168">
        <f t="shared" si="5"/>
        <v>0</v>
      </c>
      <c r="J46" s="167"/>
      <c r="K46" s="197">
        <f t="shared" si="4"/>
        <v>0</v>
      </c>
      <c r="L46" s="160"/>
      <c r="M46" s="51"/>
    </row>
    <row r="47" spans="1:13" s="161" customFormat="1" ht="15.75" hidden="1" customHeight="1">
      <c r="A47" s="200" t="s">
        <v>164</v>
      </c>
      <c r="B47" s="167"/>
      <c r="C47" s="167"/>
      <c r="D47" s="167"/>
      <c r="E47" s="167"/>
      <c r="F47" s="167"/>
      <c r="G47" s="167"/>
      <c r="H47" s="253"/>
      <c r="I47" s="168">
        <f t="shared" si="5"/>
        <v>0</v>
      </c>
      <c r="J47" s="167"/>
      <c r="K47" s="197">
        <f t="shared" si="4"/>
        <v>0</v>
      </c>
      <c r="L47" s="160"/>
      <c r="M47" s="51"/>
    </row>
    <row r="48" spans="1:13" s="161" customFormat="1" ht="15.75" hidden="1">
      <c r="A48" s="196" t="s">
        <v>165</v>
      </c>
      <c r="B48" s="167"/>
      <c r="C48" s="167"/>
      <c r="D48" s="167"/>
      <c r="E48" s="167"/>
      <c r="F48" s="167"/>
      <c r="G48" s="167"/>
      <c r="H48" s="253"/>
      <c r="I48" s="168">
        <f t="shared" si="5"/>
        <v>0</v>
      </c>
      <c r="J48" s="167"/>
      <c r="K48" s="197">
        <f t="shared" si="4"/>
        <v>0</v>
      </c>
      <c r="L48" s="160"/>
      <c r="M48" s="51"/>
    </row>
    <row r="49" spans="1:13" s="161" customFormat="1" ht="31.5" hidden="1">
      <c r="A49" s="196" t="s">
        <v>187</v>
      </c>
      <c r="B49" s="167"/>
      <c r="C49" s="167"/>
      <c r="D49" s="167"/>
      <c r="E49" s="167"/>
      <c r="F49" s="167"/>
      <c r="G49" s="167"/>
      <c r="H49" s="253"/>
      <c r="I49" s="168">
        <f t="shared" si="5"/>
        <v>0</v>
      </c>
      <c r="J49" s="167"/>
      <c r="K49" s="197">
        <f t="shared" si="4"/>
        <v>0</v>
      </c>
      <c r="L49" s="160"/>
      <c r="M49" s="51"/>
    </row>
    <row r="50" spans="1:13" s="161" customFormat="1" ht="15.75">
      <c r="A50" s="196" t="s">
        <v>158</v>
      </c>
      <c r="B50" s="167"/>
      <c r="C50" s="167"/>
      <c r="D50" s="167"/>
      <c r="E50" s="167"/>
      <c r="F50" s="167"/>
      <c r="G50" s="167"/>
      <c r="H50" s="253">
        <v>-1855497</v>
      </c>
      <c r="I50" s="168">
        <f t="shared" si="5"/>
        <v>-1855497</v>
      </c>
      <c r="J50" s="167"/>
      <c r="K50" s="197">
        <f t="shared" si="4"/>
        <v>-1855497</v>
      </c>
      <c r="L50" s="160"/>
      <c r="M50" s="51"/>
    </row>
    <row r="51" spans="1:13" s="161" customFormat="1" ht="15.75">
      <c r="A51" s="196" t="s">
        <v>197</v>
      </c>
      <c r="B51" s="167"/>
      <c r="C51" s="167"/>
      <c r="D51" s="167"/>
      <c r="E51" s="167"/>
      <c r="F51" s="167"/>
      <c r="G51" s="167"/>
      <c r="H51" s="253">
        <v>233709</v>
      </c>
      <c r="I51" s="168">
        <f t="shared" si="5"/>
        <v>233709</v>
      </c>
      <c r="J51" s="167"/>
      <c r="K51" s="197">
        <f t="shared" si="4"/>
        <v>233709</v>
      </c>
      <c r="L51" s="160"/>
      <c r="M51" s="51"/>
    </row>
    <row r="52" spans="1:13" s="161" customFormat="1" ht="15.75">
      <c r="A52" s="196" t="str">
        <f>A29</f>
        <v>Прибыль (убыток) за период</v>
      </c>
      <c r="B52" s="167"/>
      <c r="C52" s="167"/>
      <c r="D52" s="167"/>
      <c r="E52" s="167"/>
      <c r="F52" s="167"/>
      <c r="G52" s="167"/>
      <c r="H52" s="167">
        <v>118561</v>
      </c>
      <c r="I52" s="168">
        <f t="shared" si="5"/>
        <v>118561</v>
      </c>
      <c r="J52" s="167"/>
      <c r="K52" s="197">
        <f t="shared" si="4"/>
        <v>118561</v>
      </c>
      <c r="L52" s="160"/>
      <c r="M52" s="51"/>
    </row>
    <row r="53" spans="1:13" s="161" customFormat="1" ht="15.75">
      <c r="A53" s="196" t="s">
        <v>196</v>
      </c>
      <c r="B53" s="167"/>
      <c r="C53" s="167"/>
      <c r="D53" s="167"/>
      <c r="E53" s="167"/>
      <c r="F53" s="167"/>
      <c r="G53" s="167"/>
      <c r="H53" s="167">
        <v>-48581</v>
      </c>
      <c r="I53" s="168">
        <f t="shared" si="5"/>
        <v>-48581</v>
      </c>
      <c r="J53" s="167"/>
      <c r="K53" s="197">
        <f t="shared" si="4"/>
        <v>-48581</v>
      </c>
      <c r="L53" s="160"/>
      <c r="M53" s="51"/>
    </row>
    <row r="54" spans="1:13" s="176" customFormat="1" ht="16.5" thickBot="1">
      <c r="A54" s="201" t="s">
        <v>198</v>
      </c>
      <c r="B54" s="202">
        <f>SUM(B32:B53)</f>
        <v>16291512</v>
      </c>
      <c r="C54" s="202"/>
      <c r="D54" s="202">
        <f t="shared" ref="D54:K54" si="6">SUM(D32:D53)</f>
        <v>277168</v>
      </c>
      <c r="E54" s="202">
        <f t="shared" si="6"/>
        <v>17396583</v>
      </c>
      <c r="F54" s="202">
        <f t="shared" si="6"/>
        <v>0</v>
      </c>
      <c r="G54" s="202">
        <f t="shared" si="6"/>
        <v>0</v>
      </c>
      <c r="H54" s="202">
        <f t="shared" si="6"/>
        <v>21435076</v>
      </c>
      <c r="I54" s="202">
        <f t="shared" si="6"/>
        <v>55400339</v>
      </c>
      <c r="J54" s="202">
        <f t="shared" si="6"/>
        <v>0</v>
      </c>
      <c r="K54" s="203">
        <f t="shared" si="6"/>
        <v>55400339</v>
      </c>
      <c r="L54" s="174"/>
      <c r="M54" s="175"/>
    </row>
    <row r="55" spans="1:13" s="176" customFormat="1" ht="15.75" hidden="1">
      <c r="A55" s="177"/>
      <c r="B55" s="178">
        <f t="shared" ref="B55:K55" si="7">B54-B9</f>
        <v>0</v>
      </c>
      <c r="C55" s="178">
        <f t="shared" si="7"/>
        <v>0</v>
      </c>
      <c r="D55" s="178">
        <f t="shared" si="7"/>
        <v>0</v>
      </c>
      <c r="E55" s="178">
        <f t="shared" si="7"/>
        <v>0</v>
      </c>
      <c r="F55" s="178">
        <f t="shared" si="7"/>
        <v>0</v>
      </c>
      <c r="G55" s="178">
        <f t="shared" si="7"/>
        <v>0</v>
      </c>
      <c r="H55" s="178">
        <f t="shared" si="7"/>
        <v>0</v>
      </c>
      <c r="I55" s="178">
        <f t="shared" si="7"/>
        <v>0</v>
      </c>
      <c r="J55" s="178">
        <f t="shared" si="7"/>
        <v>0</v>
      </c>
      <c r="K55" s="178">
        <f t="shared" si="7"/>
        <v>0</v>
      </c>
      <c r="L55" s="174"/>
      <c r="M55" s="175"/>
    </row>
    <row r="56" spans="1:13" s="176" customFormat="1" ht="15.75">
      <c r="A56" s="177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4"/>
      <c r="M56" s="175"/>
    </row>
    <row r="57" spans="1:13" s="176" customFormat="1" ht="15.75" hidden="1">
      <c r="A57" s="145"/>
      <c r="B57" s="145"/>
      <c r="D57" s="179"/>
      <c r="E57" s="154"/>
      <c r="F57" s="180"/>
      <c r="G57" s="180"/>
      <c r="H57" s="181"/>
      <c r="I57" s="182"/>
      <c r="J57" s="183"/>
      <c r="K57" s="184"/>
      <c r="L57" s="160"/>
      <c r="M57" s="175"/>
    </row>
    <row r="58" spans="1:13" s="176" customFormat="1" ht="15.75" customHeight="1">
      <c r="A58" s="275" t="str">
        <f>Ф3!A68</f>
        <v>Заместитель генерального директора по экономике и финансам</v>
      </c>
      <c r="B58" s="275"/>
      <c r="C58" s="275"/>
      <c r="D58" s="275"/>
      <c r="E58" s="7"/>
      <c r="F58" s="10"/>
      <c r="G58" s="10"/>
      <c r="H58" s="185" t="s">
        <v>166</v>
      </c>
      <c r="I58" s="10" t="str">
        <f>Ф3!C68</f>
        <v>Язовская А.А.</v>
      </c>
      <c r="J58" s="181"/>
      <c r="K58" s="160"/>
      <c r="L58" s="174"/>
      <c r="M58" s="175"/>
    </row>
    <row r="59" spans="1:13" s="176" customFormat="1" ht="15.75">
      <c r="A59" s="120"/>
      <c r="B59" s="120"/>
      <c r="C59" s="120"/>
      <c r="D59" s="186"/>
      <c r="E59" s="154"/>
      <c r="F59" s="185"/>
      <c r="G59" s="185"/>
      <c r="H59" s="185"/>
      <c r="I59" s="185"/>
      <c r="J59" s="187"/>
      <c r="K59" s="187"/>
      <c r="L59" s="174"/>
      <c r="M59" s="175"/>
    </row>
    <row r="60" spans="1:13" s="176" customFormat="1" ht="15.75">
      <c r="A60" s="123"/>
      <c r="B60" s="123"/>
      <c r="C60" s="126"/>
      <c r="D60" s="186"/>
      <c r="E60" s="185"/>
      <c r="F60" s="185"/>
      <c r="G60" s="185"/>
      <c r="H60" s="185"/>
      <c r="I60" s="185"/>
      <c r="J60" s="188"/>
      <c r="K60" s="187"/>
      <c r="L60" s="174"/>
      <c r="M60" s="175"/>
    </row>
    <row r="61" spans="1:13" ht="15.75" customHeight="1">
      <c r="A61" s="275" t="s">
        <v>58</v>
      </c>
      <c r="B61" s="275"/>
      <c r="C61" s="275"/>
      <c r="D61" s="189"/>
      <c r="E61" s="10"/>
      <c r="F61" s="10"/>
      <c r="G61" s="10"/>
      <c r="H61" s="10" t="s">
        <v>166</v>
      </c>
      <c r="I61" s="10" t="s">
        <v>59</v>
      </c>
    </row>
    <row r="62" spans="1:13" ht="15.75">
      <c r="A62" s="123"/>
      <c r="B62" s="123"/>
      <c r="C62" s="123"/>
      <c r="D62" s="190"/>
    </row>
    <row r="63" spans="1:13">
      <c r="A63" s="61" t="s">
        <v>60</v>
      </c>
      <c r="B63" s="61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2021-05-13T07:40:26Z</cp:lastPrinted>
  <dcterms:created xsi:type="dcterms:W3CDTF">2015-11-19T03:34:18Z</dcterms:created>
  <dcterms:modified xsi:type="dcterms:W3CDTF">2021-05-14T09:26:01Z</dcterms:modified>
</cp:coreProperties>
</file>