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tenizcap-my.sharepoint.com/personal/karlygash_manapova_tcib_kz/Documents/Desktop/TCIB/2_квартал/"/>
    </mc:Choice>
  </mc:AlternateContent>
  <xr:revisionPtr revIDLastSave="0" documentId="8_{D6DBCDFC-3174-411A-A061-7ACF2E978E10}" xr6:coauthVersionLast="47" xr6:coauthVersionMax="47" xr10:uidLastSave="{00000000-0000-0000-0000-000000000000}"/>
  <bookViews>
    <workbookView xWindow="-110" yWindow="-110" windowWidth="19420" windowHeight="11500" xr2:uid="{EB761412-FC89-4408-9EA4-CCE2F002ABC7}"/>
  </bookViews>
  <sheets>
    <sheet name="SPL" sheetId="1" r:id="rId1"/>
    <sheet name="SFP" sheetId="2" r:id="rId2"/>
    <sheet name="SCCF" sheetId="3" r:id="rId3"/>
    <sheet name="SCE" sheetId="4" r:id="rId4"/>
  </sheet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#REF!</definedName>
    <definedName name="___TB1">#REF!</definedName>
    <definedName name="__TB1">#REF!</definedName>
    <definedName name="_1__123Graph_ACHART_3" hidden="1">#REF!</definedName>
    <definedName name="_1_USD">#REF!</definedName>
    <definedName name="_2__123Graph_BCHART_3" hidden="1">#REF!</definedName>
    <definedName name="_3__123Graph_CCHART_3" hidden="1">#REF!</definedName>
    <definedName name="_9_Apr_96">#REF!</definedName>
    <definedName name="_capital_exp">#REF!</definedName>
    <definedName name="_Fill" hidden="1">#REF!</definedName>
    <definedName name="_filterDatabaseActual" hidden="1">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TB1">#REF!</definedName>
    <definedName name="_xlnm._FilterDatabase" localSheetId="0" hidden="1">SPL!$B$1:$E$32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_1" hidden="1">Svetla-#REF!</definedName>
    <definedName name="a_2" hidden="1">Svetla-#REF!</definedName>
    <definedName name="aa" hidden="1">Svetla-#REF!</definedName>
    <definedName name="abadfbqdfbadfb">#REF!</definedName>
    <definedName name="abcde" hidden="1">Дог-#REF!</definedName>
    <definedName name="AccessDatabase" hidden="1">"C:\Мои документы\НоваяОборотка.mdb"</definedName>
    <definedName name="ACCNO">#REF!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quisition">#REF!</definedName>
    <definedName name="acquisition_bt">#REF!</definedName>
    <definedName name="acquisition_bt_cc">#REF!</definedName>
    <definedName name="Actuals">#REF!</definedName>
    <definedName name="ada">#REF!</definedName>
    <definedName name="adaa">#REF!</definedName>
    <definedName name="adbqerbqerbqerbqr">#REF!</definedName>
    <definedName name="adfas">#REF!</definedName>
    <definedName name="Adj_effect_PL">#REF!</definedName>
    <definedName name="Adj_loss">#REF!</definedName>
    <definedName name="Adjustment_effect_PL">#REF!</definedName>
    <definedName name="AdminExp">#REF!</definedName>
    <definedName name="Ageing_of_loans_CY">#REF!</definedName>
    <definedName name="Ageing_of_loans_PY">#REF!</definedName>
    <definedName name="Alloc">#REF!</definedName>
    <definedName name="alloc2">#REF!</definedName>
    <definedName name="Allocat">#REF!</definedName>
    <definedName name="AMC">#REF!</definedName>
    <definedName name="AMC_bt">#REF!</definedName>
    <definedName name="AMC_bt_сс">#REF!</definedName>
    <definedName name="anscount" hidden="1">1</definedName>
    <definedName name="apmaksas_veidi">#REF!</definedName>
    <definedName name="Apples">#REF!</definedName>
    <definedName name="apr" hidden="1">{"'РП (2)'!$A$5:$S$150"}</definedName>
    <definedName name="april">#REF!</definedName>
    <definedName name="ar">#REF!</definedName>
    <definedName name="argawergwqerthqetwhwqterh">#REF!</definedName>
    <definedName name="arq">#REF!</definedName>
    <definedName name="arw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#REF!</definedName>
    <definedName name="B">#REF!</definedName>
    <definedName name="Bananas">#REF!</definedName>
    <definedName name="bb" hidden="1">Svetla-#REF!</definedName>
    <definedName name="bbb" hidden="1">Svetla-#REF!</definedName>
    <definedName name="bdbtdgnrt">#REF!</definedName>
    <definedName name="Beg_Bal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4X9YX6D4ODINOZS4IOGKA59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LQL9B0VR6UT18KP11DHOTFX" hidden="1">#REF!</definedName>
    <definedName name="BEx5ER4TJTFPN7IB1MNEB1ZFR5M6" hidden="1">#REF!</definedName>
    <definedName name="BEx5EVMNOETI1XYQ7YUDW4RXC802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EXETST9LCSPMX6VTHJNFIXE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9D90TLIVZXT0EVHMO5WUG23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79W9DVREJS1YKEOBORKJHP9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PHGB81W726JAEEMCNO2Z0U2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VYF5UMUQQW9ZRWU7AVGF1B7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UG062JOD8DVLI0H5UUEM9PQ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QD0T77Y8A8T0BFZLA7PI5DN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OXHDIL019EDM73Y5OZF6BJ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5WV5VXEE0M6I2NK2NJ32YN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A3LIEZNZSFLTAV4W5G2J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33U3JRRXDRS6SM73TRDFEIB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P98IRR00JS8SF7NQ5C86A44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D4QE0BJWL7FLERNZ49ULL45" hidden="1">#REF!</definedName>
    <definedName name="BExQ9E6FBAXTHGF3RXANFIA77GX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DJQAHQ5HRB62HHG7UJ40RQRO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BRXF3M3TDKIYL3903S7VKEX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FRTENZXELEQWRRVSSUSV1" hidden="1">#REF!</definedName>
    <definedName name="BFRTENZXELEQWRRVSSUSV2" hidden="1">Svetla-#REF!</definedName>
    <definedName name="BFRTENZXELEQWRRVSSUSV3" hidden="1">#REF!</definedName>
    <definedName name="BFRTENZXELEQWRRVSSUSV4" hidden="1">Дог-#REF!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#REF!</definedName>
    <definedName name="BRLUSD">#REF!</definedName>
    <definedName name="BS">SFP!$B$6:$E$38</definedName>
    <definedName name="BS_current">#REF!</definedName>
    <definedName name="BS_last">#REF!</definedName>
    <definedName name="BSCR">#REF!</definedName>
    <definedName name="BSDR">#REF!</definedName>
    <definedName name="Budget">#REF!</definedName>
    <definedName name="CalcD">#REF!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c" hidden="1">Svetla-#REF!</definedName>
    <definedName name="CCY">#REF!</definedName>
    <definedName name="CCY_PY">#REF!</definedName>
    <definedName name="CCY_sens">#REF!</definedName>
    <definedName name="CF">SCCF!$B$6:$E$48</definedName>
    <definedName name="CIQWBGuid" hidden="1">"c5a7195f-00c4-420e-9c3c-90dddd3431f0"</definedName>
    <definedName name="Closing_cash">#REF!</definedName>
    <definedName name="Clsng">#REF!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ll">#REF!</definedName>
    <definedName name="coll_cc">#REF!</definedName>
    <definedName name="company">#REF!</definedName>
    <definedName name="CompOt">#N/A</definedName>
    <definedName name="CompRas">#N/A</definedName>
    <definedName name="Control" hidden="1">{"'РП (2)'!$A$5:$S$150"}</definedName>
    <definedName name="costdept">#REF!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CreditRisk">#REF!</definedName>
    <definedName name="CreditRiskPY">#REF!</definedName>
    <definedName name="Currency_risk_CY">#REF!</definedName>
    <definedName name="Currency_risk_PY">#REF!</definedName>
    <definedName name="cust_sup">#REF!</definedName>
    <definedName name="cust_sup_cc">#REF!</definedName>
    <definedName name="d">#REF!</definedName>
    <definedName name="Data">#REF!</definedName>
    <definedName name="DATA_06" hidden="1">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#REF!</definedName>
    <definedName name="dd">#REF!</definedName>
    <definedName name="dda">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#REF!</definedName>
    <definedName name="dealRaiting">#REF!</definedName>
    <definedName name="dealRating">#REF!</definedName>
    <definedName name="debtorRating">#REF!</definedName>
    <definedName name="december">#REF!</definedName>
    <definedName name="December14">#REF!</definedName>
    <definedName name="Def_D_D_costs">#REF!</definedName>
    <definedName name="Def_Tax">#REF!</definedName>
    <definedName name="Def_tax_charge">#REF!</definedName>
    <definedName name="DepAdminName">#REF!</definedName>
    <definedName name="dgbgsdbsgdbsgd">#REF!</definedName>
    <definedName name="DOKUZ">#REF!</definedName>
    <definedName name="DT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astBS">#REF!</definedName>
    <definedName name="EastPL">#REF!</definedName>
    <definedName name="ebqebqetbqetbqte">#REF!</definedName>
    <definedName name="eef">#REF!</definedName>
    <definedName name="efef">#REF!</definedName>
    <definedName name="efefef">#REF!</definedName>
    <definedName name="efefefef">#REF!</definedName>
    <definedName name="efefefefefeefefr">#REF!</definedName>
    <definedName name="efefefefefefef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OP_active_clients">#REF!</definedName>
    <definedName name="EOP_active_clients_bt">#REF!</definedName>
    <definedName name="EOP_active_clients_bt_cc">#REF!</definedName>
    <definedName name="EOP_active_clients_revolvers_bt">#REF!</definedName>
    <definedName name="EOP_active_clients_revolvers_bt_cc">#REF!</definedName>
    <definedName name="ertr" hidden="1">Svetla-#REF!</definedName>
    <definedName name="ethebe">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#REF!</definedName>
    <definedName name="FA">#REF!</definedName>
    <definedName name="fbfsbfsbafbafsb">#REF!</definedName>
    <definedName name="fda" hidden="1">Svetla-#REF!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#REF!</definedName>
    <definedName name="firmas">#REF!</definedName>
    <definedName name="fkjff" hidden="1">Svetla-#REF!</definedName>
    <definedName name="fnhsfnsry">#REF!</definedName>
    <definedName name="FS_RM_capital">#REF!</definedName>
    <definedName name="FS_RM_ct">#REF!</definedName>
    <definedName name="FS_RM_dt">#REF!</definedName>
    <definedName name="FS_RM_inv">#REF!</definedName>
    <definedName name="fshmsfhm">#REF!</definedName>
    <definedName name="fshmsfhmfshm">#REF!</definedName>
    <definedName name="fshmsfhms">#REF!</definedName>
    <definedName name="fshmsfhmsfhmsfm">#REF!</definedName>
    <definedName name="fsvrsvarfvqr">#REF!</definedName>
    <definedName name="ftkftr" hidden="1">Svetla-#REF!</definedName>
    <definedName name="Full_Print">#REF!</definedName>
    <definedName name="fulllast">#REF!</definedName>
    <definedName name="FX">#REF!</definedName>
    <definedName name="FX_sensitivity">#REF!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#REF!</definedName>
    <definedName name="gdhmdgmhdg">#REF!</definedName>
    <definedName name="GEO">#REF!</definedName>
    <definedName name="GEO_PY">#REF!</definedName>
    <definedName name="gfg" hidden="1">{"'РП (2)'!$A$5:$S$150"}</definedName>
    <definedName name="gfkikirfd" hidden="1">Svetla-#REF!</definedName>
    <definedName name="gg" hidden="1">{"'РП (2)'!$A$5:$S$150"}</definedName>
    <definedName name="gndsgndgnadgn">#REF!</definedName>
    <definedName name="group_code">#REF!</definedName>
    <definedName name="group_name">#REF!</definedName>
    <definedName name="grp_WalkMeArrows">"shp_ArrowCurved,txt_WalkMeArrows,shp_ArrowStraight"</definedName>
    <definedName name="grp_WalkMeBrace">"shp_BraceBottom,txt_WalkMeBrace,shp_BraceLeft"</definedName>
    <definedName name="Header_Row">ROW(#REF!)</definedName>
    <definedName name="hghy6" hidden="1">{"'РП (2)'!$A$5:$S$150"}</definedName>
    <definedName name="hmfmsfhshfm">#REF!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"План платежей 0699"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A">#REF!</definedName>
    <definedName name="IFRSFUNC">#REF!</definedName>
    <definedName name="IFRSPRES">#REF!</definedName>
    <definedName name="Indices">#REF!</definedName>
    <definedName name="INFLATION">#REF!</definedName>
    <definedName name="Int">#REF!</definedName>
    <definedName name="int_and_invest_inc">#REF!</definedName>
    <definedName name="int_expense">#REF!</definedName>
    <definedName name="int_expense_cc">#REF!</definedName>
    <definedName name="int_income">#REF!</definedName>
    <definedName name="int_income_cc">#REF!</definedName>
    <definedName name="IntBRL">#REF!</definedName>
    <definedName name="Interest_CCF">SCCF!$B$56:$E$57</definedName>
    <definedName name="Interest_Rate">#REF!</definedName>
    <definedName name="IntEUR">#REF!</definedName>
    <definedName name="inteur2">#REF!</definedName>
    <definedName name="IntEURNew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#REF!</definedName>
    <definedName name="jggtfcfddd" hidden="1">Svetla-#REF!</definedName>
    <definedName name="jgjhg" hidden="1">#REF!</definedName>
    <definedName name="JR_PAGE_ANCHOR_0_1">#REF!</definedName>
    <definedName name="jrfcrvf" hidden="1">Дог-#REF!</definedName>
    <definedName name="jrff" hidden="1">Svetla-#REF!</definedName>
    <definedName name="jtv" hidden="1">Svetla-#REF!</definedName>
    <definedName name="july">#REF!</definedName>
    <definedName name="june">#REF!</definedName>
    <definedName name="K">#REF!</definedName>
    <definedName name="kBNT" hidden="1">{"'РП (2)'!$A$5:$S$150"}</definedName>
    <definedName name="kjfffr" hidden="1">Svetla-#REF!</definedName>
    <definedName name="kjuyufrrfgf" hidden="1">Svetla-#REF!</definedName>
    <definedName name="kjy" hidden="1">Svetla-#REF!</definedName>
    <definedName name="kkk" hidden="1">Svetla-#REF!</definedName>
    <definedName name="ko" hidden="1">Svetla-#REF!</definedName>
    <definedName name="ktcvd" hidden="1">Дог-#REF!</definedName>
    <definedName name="kuuyff" hidden="1">Svetla-#REF!</definedName>
    <definedName name="L_T_Debtor">#REF!</definedName>
    <definedName name="L_T_Invest">#REF!</definedName>
    <definedName name="Language">#REF!</definedName>
    <definedName name="Last_Row">IF(Values_Entered,Header_Row+Number_of_Payments,Header_Row)</definedName>
    <definedName name="Last_Year">#REF!</definedName>
    <definedName name="lastyear">#REF!</definedName>
    <definedName name="Lemons">#REF!</definedName>
    <definedName name="limcount" hidden="1">1</definedName>
    <definedName name="Liquidity">#REF!</definedName>
    <definedName name="LiquidityPY">#REF!</definedName>
    <definedName name="List">#REF!</definedName>
    <definedName name="lkfr" hidden="1">Дог-#REF!</definedName>
    <definedName name="lkjft" hidden="1">Дог-#REF!</definedName>
    <definedName name="lll" hidden="1">{"'РП (2)'!$A$5:$S$150"}</definedName>
    <definedName name="llllllllllllllllllllllllllllllllllllllllllllllllllll">#REF!</definedName>
    <definedName name="llllllllllllllllllllllllllllllllllllllllllllllllllllllllllllllll">#REF!</definedName>
    <definedName name="Loan_Amount">#REF!</definedName>
    <definedName name="Loan_Start">#REF!</definedName>
    <definedName name="Loan_Years">#REF!</definedName>
    <definedName name="Loy">#REF!</definedName>
    <definedName name="Loy_bt">#REF!</definedName>
    <definedName name="Loy_bt_сс">#REF!</definedName>
    <definedName name="loyalty">#REF!</definedName>
    <definedName name="loyalty_bt">#REF!</definedName>
    <definedName name="loyalty_bt_cc">#REF!</definedName>
    <definedName name="lst_Fruit">#REF!</definedName>
    <definedName name="lst_FruitType">#REF!</definedName>
    <definedName name="LTGR">#REF!</definedName>
    <definedName name="M" hidden="1">{#N/A,#N/A,FALSE,"Aging Summary";#N/A,#N/A,FALSE,"Ratio Analysis";#N/A,#N/A,FALSE,"Test 120 Day Accts";#N/A,#N/A,FALSE,"Tickmarks"}</definedName>
    <definedName name="m_2005">#REF!</definedName>
    <definedName name="m_2006">#REF!</definedName>
    <definedName name="m_2007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#REF!</definedName>
    <definedName name="m_Zatrat_Ed">#REF!</definedName>
    <definedName name="m_Zatrat_K">#REF!</definedName>
    <definedName name="m_Zatrat_N">#REF!</definedName>
    <definedName name="maintenance">#REF!</definedName>
    <definedName name="maintenance_bt">#REF!</definedName>
    <definedName name="maintenance_bt_cc">#REF!</definedName>
    <definedName name="MANAG">#REF!</definedName>
    <definedName name="march">#REF!</definedName>
    <definedName name="march15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#REF!</definedName>
    <definedName name="mb">#REF!</definedName>
    <definedName name="mbq">#REF!</definedName>
    <definedName name="media">#REF!</definedName>
    <definedName name="MenuVersion">#REF!</definedName>
    <definedName name="Min_Cash">#REF!</definedName>
    <definedName name="mk">#REF!</definedName>
    <definedName name="mkq">#REF!</definedName>
    <definedName name="mkw">#REF!</definedName>
    <definedName name="month">#REF!</definedName>
    <definedName name="mp">#REF!</definedName>
    <definedName name="mpq">#REF!</definedName>
    <definedName name="mpw">#REF!</definedName>
    <definedName name="mr">#REF!</definedName>
    <definedName name="mrq">#REF!</definedName>
    <definedName name="mrw">#REF!</definedName>
    <definedName name="ms">#REF!</definedName>
    <definedName name="msq">#REF!</definedName>
    <definedName name="msw">#REF!</definedName>
    <definedName name="MXNUSD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Stb1">#REF!</definedName>
    <definedName name="NameStb2">#REF!</definedName>
    <definedName name="nbw">#REF!</definedName>
    <definedName name="net">#REF!</definedName>
    <definedName name="Net_Current_Assets">#REF!</definedName>
    <definedName name="net_int_income">#REF!</definedName>
    <definedName name="net_int_income_cc">#REF!</definedName>
    <definedName name="nn">#REF!</definedName>
    <definedName name="nnn">#REF!</definedName>
    <definedName name="nnnq">#REF!</definedName>
    <definedName name="nnnw">#REF!</definedName>
    <definedName name="nnq">#REF!</definedName>
    <definedName name="nnw">#REF!</definedName>
    <definedName name="NominalAmount">#REF!</definedName>
    <definedName name="non_interest_income">#REF!</definedName>
    <definedName name="non_interest_income_cc">#REF!</definedName>
    <definedName name="november">#REF!</definedName>
    <definedName name="nq">#REF!</definedName>
    <definedName name="Num_Pmt_Per_Year">#REF!</definedName>
    <definedName name="Number_of_Payments">MATCH(0.01,End_Bal,-1)+1</definedName>
    <definedName name="nw">#REF!</definedName>
    <definedName name="nyetnr">#REF!</definedName>
    <definedName name="O" hidden="1">{#N/A,#N/A,FALSE,"Aging Summary";#N/A,#N/A,FALSE,"Ratio Analysis";#N/A,#N/A,FALSE,"Test 120 Day Accts";#N/A,#N/A,FALSE,"Tickmarks"}</definedName>
    <definedName name="october">#REF!</definedName>
    <definedName name="Offset">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oper_exp">#REF!</definedName>
    <definedName name="oper_exp_cc">#REF!</definedName>
    <definedName name="oper_prof">#REF!</definedName>
    <definedName name="oper_prof_cc">#REF!</definedName>
    <definedName name="Oranges">#REF!</definedName>
    <definedName name="other">#REF!</definedName>
    <definedName name="other_cc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ayment_Date">DATE(YEAR(Loan_Start),MONTH(Loan_Start)+Payment_Number,DAY(Loan_Start))</definedName>
    <definedName name="percent">#REF!</definedName>
    <definedName name="PL">SPL!$B$6:$E$32</definedName>
    <definedName name="plandept">#REF!</definedName>
    <definedName name="PlanningAmount">#REF!</definedName>
    <definedName name="PLCR">#REF!</definedName>
    <definedName name="PLD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st_prov">#REF!</definedName>
    <definedName name="post_prov_cc">#REF!</definedName>
    <definedName name="PrevD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OFFSET(Full_Print,0,0,Last_Row)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#REF!</definedName>
    <definedName name="Profit_b4_reval">#REF!,#REF!</definedName>
    <definedName name="provisions">#REF!</definedName>
    <definedName name="provisions_cc">#REF!</definedName>
    <definedName name="PT">#REF!</definedName>
    <definedName name="Q" hidden="1">{#N/A,#N/A,FALSE,"Aging Summary";#N/A,#N/A,FALSE,"Ratio Analysis";#N/A,#N/A,FALSE,"Test 120 Day Accts";#N/A,#N/A,FALSE,"Tickmarks"}</definedName>
    <definedName name="qebqetbqetbqetbqet">#REF!</definedName>
    <definedName name="qefqefqefqef">#REF!</definedName>
    <definedName name="qerbeqrbqe">#REF!</definedName>
    <definedName name="qerbeqreq">#REF!</definedName>
    <definedName name="qerbgqer">#REF!</definedName>
    <definedName name="qerbqerbeqrb">#REF!</definedName>
    <definedName name="qqqqqqqqqqqqqqqq">#REF!</definedName>
    <definedName name="qqsww" hidden="1">Svetla-#REF!</definedName>
    <definedName name="qwe">#REF!,#REF!,#REF!,#REF!,#REF!,#REF!,#REF!,#REF!,#REF!</definedName>
    <definedName name="qwerty" hidden="1">{"'РП (2)'!$A$5:$S$150"}</definedName>
    <definedName name="qwt" hidden="1">{"'РП (2)'!$A$5:$S$150"}</definedName>
    <definedName name="r_total">#REF!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tamBS">#REF!</definedName>
    <definedName name="RetamPL">#REF!</definedName>
    <definedName name="risk">#REF!</definedName>
    <definedName name="risk_c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#REF!</definedName>
    <definedName name="rtnrrnrehtn">#REF!</definedName>
    <definedName name="rtnsgnsrn">#REF!</definedName>
    <definedName name="RUR_1">#REF!</definedName>
    <definedName name="rwywrjwr">#REF!</definedName>
    <definedName name="rymrymyrfh">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hidden="1">Svetla-#REF!</definedName>
    <definedName name="Saldo1">#REF!</definedName>
    <definedName name="Saldo2">#REF!</definedName>
    <definedName name="SalesTax">0.0825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cvfgr" hidden="1">Дог-#REF!</definedName>
    <definedName name="sdfre" hidden="1">Дог-#REF!</definedName>
    <definedName name="sdsss" hidden="1">#REF!</definedName>
    <definedName name="SEKIZ">#REF!</definedName>
    <definedName name="sencount" hidden="1">1</definedName>
    <definedName name="september">#REF!</definedName>
    <definedName name="sfdr" hidden="1">Svetla-#REF!</definedName>
    <definedName name="sfhmfshm">#REF!</definedName>
    <definedName name="sfhmfshmsf">#REF!</definedName>
    <definedName name="sfhmfshmsfm">#REF!</definedName>
    <definedName name="sfhmsfhm">#REF!</definedName>
    <definedName name="sfhmsfhmsfhm">#REF!</definedName>
    <definedName name="sfnsrysyrnsryn">#REF!</definedName>
    <definedName name="sfsbaaqergqqrg">#REF!</definedName>
    <definedName name="sg">#REF!</definedName>
    <definedName name="sgq">#REF!</definedName>
    <definedName name="sgw">#REF!</definedName>
    <definedName name="Shipping">1.25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#REF!</definedName>
    <definedName name="skq">#REF!</definedName>
    <definedName name="skw">#REF!</definedName>
    <definedName name="sms">#REF!</definedName>
    <definedName name="sms_cc">#REF!</definedName>
    <definedName name="sr">#REF!</definedName>
    <definedName name="sraya" hidden="1">Svetla-#REF!</definedName>
    <definedName name="srq">#REF!</definedName>
    <definedName name="srw">#REF!</definedName>
    <definedName name="ss">#REF!</definedName>
    <definedName name="ssq">#REF!</definedName>
    <definedName name="ssw">#REF!</definedName>
    <definedName name="svasv">#REF!</definedName>
    <definedName name="swdfrr" hidden="1">Svetla-#REF!</definedName>
    <definedName name="table_297432">#REF!</definedName>
    <definedName name="table_330480">#REF!</definedName>
    <definedName name="table_4554">#REF!</definedName>
    <definedName name="table_484">#REF!</definedName>
    <definedName name="table_5566">#REF!</definedName>
    <definedName name="table_7788">#REF!</definedName>
    <definedName name="table_8976">#REF!</definedName>
    <definedName name="Taxation">#REF!</definedName>
    <definedName name="TB">#REF!</definedName>
    <definedName name="TCAvg">#REF!</definedName>
    <definedName name="TCAvgEUR">#REF!</definedName>
    <definedName name="TCAvgRUB">#REF!</definedName>
    <definedName name="TCAvgUSD">#REF!</definedName>
    <definedName name="test" hidden="1">{#N/A,#N/A,FALSE,"Aging Summary";#N/A,#N/A,FALSE,"Ratio Analysis";#N/A,#N/A,FALSE,"Test 120 Day Accts";#N/A,#N/A,FALSE,"Tickmarks"}</definedName>
    <definedName name="TextRefCopyRangeCount" hidden="1">183</definedName>
    <definedName name="TextRefCopyRangeCount2" hidden="1">6</definedName>
    <definedName name="Title1">#REF!</definedName>
    <definedName name="Title2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#REF!</definedName>
    <definedName name="Total_fixed_assets">#REF!</definedName>
    <definedName name="Total_Interest">#REF!</definedName>
    <definedName name="Total_Pay">#REF!</definedName>
    <definedName name="Total_Payment">Scheduled_Payment+Extra_Payment</definedName>
    <definedName name="tr_cost">#REF!</definedName>
    <definedName name="tr_cost_cc">#REF!</definedName>
    <definedName name="tt">#REF!</definedName>
    <definedName name="UCF">#REF!</definedName>
    <definedName name="UCF_PY">#REF!</definedName>
    <definedName name="Unadj_loss">#REF!</definedName>
    <definedName name="USD">#REF!</definedName>
    <definedName name="USD_1">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#REF!</definedName>
    <definedName name="Values_Entered">IF(Loan_Amount*Interest_Rate*Loan_Years*Loan_Start&gt;0,1,0)</definedName>
    <definedName name="valuta">#REF!</definedName>
    <definedName name="VAT">#REF!</definedName>
    <definedName name="vsavasvasvasd">#REF!</definedName>
    <definedName name="wdd" hidden="1">Svetla-#REF!</definedName>
    <definedName name="we" hidden="1">Svetla-#REF!</definedName>
    <definedName name="webvbb">#REF!</definedName>
    <definedName name="wefqefqef">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xx" hidden="1">Svetla-#REF!</definedName>
    <definedName name="xxxx" hidden="1">Svetla-#REF!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>#REF!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875218B_A0A4_11D7_8A8B_00E04C3932F1_.wvu.Cols" hidden="1">#REF!</definedName>
    <definedName name="Z_3875218B_A0A4_11D7_8A8B_00E04C3932F1_.wvu.PrintAre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3D23317_17D1_475E_83A7_6F9D17A94F51_.wvu.Rows" hidden="1">#REF!,#REF!,#REF!,#REF!,#REF!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084116C_9A56_11D7_B81F_008048FBE32D_.wvu.Cols" hidden="1">#REF!</definedName>
    <definedName name="Z_D084116C_9A56_11D7_B81F_008048FBE32D_.wvu.Row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ED4582CE_5F67_4C30_A1E4_E623C3F883C6_.wvu.Cols" hidden="1">#REF!</definedName>
    <definedName name="Z_ED4582CE_5F67_4C30_A1E4_E623C3F883C6_.wvu.PrintArea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#REF!,#REF!,#REF!,#REF!,#REF!,#REF!,#REF!,#REF!,#REF!</definedName>
    <definedName name="апкп" hidden="1">{"'РП (2)'!$A$5:$S$150"}</definedName>
    <definedName name="апр" hidden="1">{"'РП (2)'!$A$5:$S$150"}</definedName>
    <definedName name="апрель" hidden="1">{"'РП (2)'!$A$5:$S$150"}</definedName>
    <definedName name="ар">#REF!</definedName>
    <definedName name="ар1">#REF!</definedName>
    <definedName name="ар2">#REF!</definedName>
    <definedName name="ар3">#REF!</definedName>
    <definedName name="ар4">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_xlnm.Database">#REF!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#REF!,#REF!,#REF!,#REF!,#REF!,#REF!,#REF!,#REF!</definedName>
    <definedName name="Берик">#REF!,#REF!,#REF!,#REF!,#REF!,#REF!,#REF!,#REF!,#REF!,#REF!,#REF!,#REF!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К">#REF!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уппа">#REF!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т" hidden="1">#REF!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#REF!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й">#N/A</definedName>
    <definedName name="идар" hidden="1">{"'РП (2)'!$A$5:$S$150"}</definedName>
    <definedName name="ии" hidden="1">{"'РП (2)'!$A$5:$S$150"}</definedName>
    <definedName name="йй">#N/A</definedName>
    <definedName name="иии" hidden="1">{"'РП (2)'!$A$5:$S$150"}</definedName>
    <definedName name="ййй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#REF!</definedName>
    <definedName name="Итого__ЗП_МСБ">#REF!</definedName>
    <definedName name="Итого_АХД_ЕБРР">#REF!</definedName>
    <definedName name="Итого_АХД_Инкасс">#REF!</definedName>
    <definedName name="Итого_АХД_КассаЮр">#REF!</definedName>
    <definedName name="Итого_АХД_МСБ">#REF!</definedName>
    <definedName name="Итого_АХД_ОбщекредитБэк">#REF!</definedName>
    <definedName name="Итого_АХД_ОбщиеЦЗОФ">#REF!</definedName>
    <definedName name="Итого_АХД_ОперКасс_Физ">#REF!</definedName>
    <definedName name="Итого_АХД_ОперКассБэк">#REF!</definedName>
    <definedName name="Итого_АХД_ОперЮр">#REF!</definedName>
    <definedName name="Итого_АХД_РозДепоз">#REF!</definedName>
    <definedName name="Итого_АХД_ЦЗУ_Карт">#REF!</definedName>
    <definedName name="Итого_АХД_ЦЗУ_МСБ">#REF!</definedName>
    <definedName name="Итого_АХД_ЦЗУ_Розн">#REF!</definedName>
    <definedName name="Итого_АХД_ЦП_Карт">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#REF!</definedName>
    <definedName name="Итого_ЗП_Инкасс">#REF!</definedName>
    <definedName name="Итого_ЗП_КассаЮр">#REF!</definedName>
    <definedName name="Итого_ЗП_ОбщекредитБэк_ОФ">#REF!</definedName>
    <definedName name="Итого_ЗП_ОбщиеЦЗ_ОФ">#REF!</definedName>
    <definedName name="Итого_ЗП_ОперКасс_Бэк">#REF!</definedName>
    <definedName name="Итого_ЗП_ОперКасс_Физ">#REF!</definedName>
    <definedName name="Итого_ЗП_ОперЮр">#REF!</definedName>
    <definedName name="Итого_ЗП_РознДепоз">#REF!</definedName>
    <definedName name="Итого_ЗП_Розница">#REF!</definedName>
    <definedName name="ИТОГО_ЗП_СБ">#REF!</definedName>
    <definedName name="Итого_ЗП_ЦЗУ_Карточки">#REF!</definedName>
    <definedName name="Итого_ЗП_ЦЗУ_МСБ">#REF!</definedName>
    <definedName name="Итого_ЗП_ЦЗУ_Розн">#REF!</definedName>
    <definedName name="Итого_ЗП_ЦП_Карточки">#REF!</definedName>
    <definedName name="Итого_Кахд_Розница">#REF!</definedName>
    <definedName name="Итого_Общекредит_Бэк">#REF!</definedName>
    <definedName name="Итого_ОперРасх_ЦЗ_Розница">#REF!</definedName>
    <definedName name="Итого_ОперРасх_ЦП_ЕБРР">#REF!</definedName>
    <definedName name="Итого_ОперРасх_ЦП_МСБ">#REF!</definedName>
    <definedName name="Итого_ОперРасх_ЦП_Розница">#REF!</definedName>
    <definedName name="Итого_ЦЗ_МСБ">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З" hidden="1">#REF!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OFFSET(Full_Print,0,0,Last_Row)</definedName>
    <definedName name="Коэф_ОбщекредитБэк_Акм">#REF!</definedName>
    <definedName name="Коэф_ОбщекредитБэк_Акт">#REF!</definedName>
    <definedName name="Коэф_ОбщекредитБэк_Алм">#REF!</definedName>
    <definedName name="Коэф_ОбщекредитБэк_Аст">#REF!</definedName>
    <definedName name="Коэф_ОбщекредитБэк_Атр">#REF!</definedName>
    <definedName name="Коэф_ОбщекредитБэк_Бай">#REF!</definedName>
    <definedName name="Коэф_ОбщекредитБэк_ВКО">#REF!</definedName>
    <definedName name="Коэф_ОбщекредитБэк_Жам">#REF!</definedName>
    <definedName name="Коэф_ОбщекредитБэк_Жез">#REF!</definedName>
    <definedName name="Коэф_ОбщекредитБэк_ЗКО">#REF!</definedName>
    <definedName name="Коэф_ОбщекредитБэк_Кар">#REF!</definedName>
    <definedName name="Коэф_ОбщекредитБэк_КЗО">#REF!</definedName>
    <definedName name="Коэф_ОбщекредитБэк_Кос">#REF!</definedName>
    <definedName name="Коэф_ОбщекредитБэк_Ман">#REF!</definedName>
    <definedName name="Коэф_ОбщекредитБэк_Пав">#REF!</definedName>
    <definedName name="Коэф_ОбщекредитБэк_Сем">#REF!</definedName>
    <definedName name="Коэф_ОбщекредитБэк_СКО">#REF!</definedName>
    <definedName name="Коэф_ОбщекредитБэк_Ткр">#REF!</definedName>
    <definedName name="Коэф_ОбщекредитБэк_ЮКО">#REF!</definedName>
    <definedName name="Коэф_Рекл_Акм">#REF!</definedName>
    <definedName name="Коэф_Рекл_Акт">#REF!</definedName>
    <definedName name="Коэф_Рекл_Алм">#REF!</definedName>
    <definedName name="Коэф_Рекл_Аст">#REF!</definedName>
    <definedName name="Коэф_Рекл_Атр">#REF!</definedName>
    <definedName name="Коэф_Рекл_Бай">#REF!</definedName>
    <definedName name="Коэф_Рекл_ВКО">#REF!</definedName>
    <definedName name="Коэф_Рекл_Жам">#REF!</definedName>
    <definedName name="Коэф_Рекл_Жез">#REF!</definedName>
    <definedName name="Коэф_Рекл_ЗКО">#REF!</definedName>
    <definedName name="Коэф_Рекл_Кар">#REF!</definedName>
    <definedName name="Коэф_Рекл_КЗО">#REF!</definedName>
    <definedName name="Коэф_Рекл_Кос">#REF!</definedName>
    <definedName name="Коэф_Рекл_Ман">#REF!</definedName>
    <definedName name="Коэф_Рекл_Пав">#REF!</definedName>
    <definedName name="Коэф_Рекл_Сем">#REF!</definedName>
    <definedName name="Коэф_Рекл_СКО">#REF!</definedName>
    <definedName name="Коэф_Рекл_Ткр">#REF!</definedName>
    <definedName name="Коэф_Рекл_ЮКО">#REF!</definedName>
    <definedName name="Коэф_ЦЗ_Акм">#REF!</definedName>
    <definedName name="Коэф_ЦЗ_Акт">#REF!</definedName>
    <definedName name="Коэф_ЦЗ_Алм">#REF!</definedName>
    <definedName name="Коэф_ЦЗ_Аст">#REF!</definedName>
    <definedName name="Коэф_ЦЗ_Атр">#REF!</definedName>
    <definedName name="Коэф_ЦЗ_Бай">#REF!</definedName>
    <definedName name="Коэф_ЦЗ_ВКО">#REF!</definedName>
    <definedName name="Коэф_ЦЗ_Жам">#REF!</definedName>
    <definedName name="Коэф_ЦЗ_Жез">#REF!</definedName>
    <definedName name="Коэф_ЦЗ_ЗКО">#REF!</definedName>
    <definedName name="Коэф_ЦЗ_Кар">#REF!</definedName>
    <definedName name="Коэф_ЦЗ_КЗО">#REF!</definedName>
    <definedName name="Коэф_ЦЗ_Кос">#REF!</definedName>
    <definedName name="Коэф_ЦЗ_Ман">#REF!</definedName>
    <definedName name="Коэф_ЦЗ_Пав">#REF!</definedName>
    <definedName name="Коэф_ЦЗ_Сем">#REF!</definedName>
    <definedName name="Коэф_ЦЗ_СКО">#REF!</definedName>
    <definedName name="Коэф_ЦЗ_Ткр">#REF!</definedName>
    <definedName name="Коэф_ЦЗ_ЮКО">#REF!</definedName>
    <definedName name="Коэф10_ЦЗУ_ГБ">#REF!</definedName>
    <definedName name="Коэф11_ЦЗУ_ГБ">#REF!</definedName>
    <definedName name="Коэф13_ЦЗУ_ГБ">#REF!</definedName>
    <definedName name="Коэф14_ЦЗУ_ГБ">#REF!</definedName>
    <definedName name="Коэф15_ЦЗУ_ГБ">#REF!</definedName>
    <definedName name="Коэф2_ЦЗ_ГБ">#REF!</definedName>
    <definedName name="Коэф3_ЦЗУ_ГБ">#REF!</definedName>
    <definedName name="Коэф4_ЦЗУ_ГБ">#REF!</definedName>
    <definedName name="Коэф5_ЦЗУ_ГБ">#REF!</definedName>
    <definedName name="Коэф6_ЦЗУ_ГБ">#REF!</definedName>
    <definedName name="Коэф7_ЦЗУ_ГБ">#REF!</definedName>
    <definedName name="Коэф8_ЦЗУ_ГБ">#REF!</definedName>
    <definedName name="Коэф9_ЦЗУ_ГБ">#REF!</definedName>
    <definedName name="КРАСНОЯРСК" hidden="1">{"'РП (2)'!$A$5:$S$150"}</definedName>
    <definedName name="курс">#REF!</definedName>
    <definedName name="курс_апрель">#REF!</definedName>
    <definedName name="курс_апрельТ">#REF!</definedName>
    <definedName name="курс_март">#REF!</definedName>
    <definedName name="курс_мартТ">#REF!</definedName>
    <definedName name="курс_фев">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" hidden="1">#REF!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 hidden="1">{"'РП (2)'!$A$5:$S$150"}</definedName>
    <definedName name="мб">#REF!</definedName>
    <definedName name="мб1">#REF!</definedName>
    <definedName name="мб2">#REF!</definedName>
    <definedName name="мб3">#REF!</definedName>
    <definedName name="мбр">#REF!</definedName>
    <definedName name="ми">#REF!</definedName>
    <definedName name="ми1">#REF!</definedName>
    <definedName name="ми2">#REF!</definedName>
    <definedName name="митинг" hidden="1">{"'РП (2)'!$A$5:$S$150"}</definedName>
    <definedName name="мк">#REF!</definedName>
    <definedName name="мк1">#REF!</definedName>
    <definedName name="мк2">#REF!</definedName>
    <definedName name="мк3">#REF!</definedName>
    <definedName name="мм" hidden="1">{"'РП (2)'!$A$5:$S$150"}</definedName>
    <definedName name="ммм">#REF!</definedName>
    <definedName name="москва" hidden="1">{"'РП (2)'!$A$5:$S$150"}</definedName>
    <definedName name="мп">#REF!</definedName>
    <definedName name="мп1">#REF!</definedName>
    <definedName name="мп2">#REF!</definedName>
    <definedName name="мп3">#REF!</definedName>
    <definedName name="мр">#REF!</definedName>
    <definedName name="мр1">#REF!</definedName>
    <definedName name="мр2">#REF!</definedName>
    <definedName name="мр3">#REF!</definedName>
    <definedName name="мс">#REF!</definedName>
    <definedName name="мы" hidden="1">{"'РП (2)'!$A$5:$S$150"}</definedName>
    <definedName name="мым">#N/A</definedName>
    <definedName name="н1">#REF!</definedName>
    <definedName name="н11">#REF!</definedName>
    <definedName name="н12">#REF!</definedName>
    <definedName name="н2">#REF!</definedName>
    <definedName name="н21">#REF!</definedName>
    <definedName name="н22">#REF!</definedName>
    <definedName name="н3">#REF!</definedName>
    <definedName name="н31">#REF!</definedName>
    <definedName name="н32">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#REF!</definedName>
    <definedName name="оао" hidden="1">{"'РП (2)'!$A$5:$S$150"}</definedName>
    <definedName name="обалд" hidden="1">{"'РП (2)'!$A$5:$S$150"}</definedName>
    <definedName name="_xlnm.Print_Area" localSheetId="2">SCCF!$A$1:$F$58</definedName>
    <definedName name="_xlnm.Print_Area" localSheetId="3">SCE!$A$1:$F$26</definedName>
    <definedName name="_xlnm.Print_Area" localSheetId="1">SFP!$A$1:$F$44</definedName>
    <definedName name="_xlnm.Print_Area" localSheetId="0">SPL!$B$1:$E$40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#REF!,#REF!,#REF!,#REF!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ПР" hidden="1">#REF!</definedName>
    <definedName name="ор" hidden="1">{"'РП (2)'!$A$5:$S$150"}</definedName>
    <definedName name="Ора">#REF!</definedName>
    <definedName name="Ораз">#REF!,#REF!,#REF!,#REF!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ереоценка_февраль_2020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904">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#REF!,#REF!,#REF!,#REF!,#REF!,#REF!,#REF!</definedName>
    <definedName name="расч.нал.приб." hidden="1">{"'РП (2)'!$A$5:$S$150"}</definedName>
    <definedName name="расчет" hidden="1">{"'РП (2)'!$A$5:$S$150"}</definedName>
    <definedName name="_xlnm.Recorder">#REF!</definedName>
    <definedName name="Рекордер2">#REF!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 hidden="1">{"'РП (2)'!$A$5:$S$150"}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#REF!</definedName>
    <definedName name="сг1">#REF!</definedName>
    <definedName name="сг2">#REF!</definedName>
    <definedName name="сг3">#REF!</definedName>
    <definedName name="сектор">#REF!</definedName>
    <definedName name="сен">#REF!</definedName>
    <definedName name="си">#REF!</definedName>
    <definedName name="си1">#REF!</definedName>
    <definedName name="си2">#REF!</definedName>
    <definedName name="си3">#REF!</definedName>
    <definedName name="сис" hidden="1">{"'РП (2)'!$A$5:$S$150"}</definedName>
    <definedName name="ск">#REF!</definedName>
    <definedName name="ск1">#REF!</definedName>
    <definedName name="ск2">#REF!</definedName>
    <definedName name="ск3">#REF!</definedName>
    <definedName name="совм" hidden="1">{"'РП (2)'!$A$5:$S$150"}</definedName>
    <definedName name="соц.льготы" hidden="1">{"'РП (2)'!$A$5:$S$150"}</definedName>
    <definedName name="СписокТЭП">#REF!</definedName>
    <definedName name="Справка" hidden="1">{"'РП (2)'!$A$5:$S$150"}</definedName>
    <definedName name="ср">#REF!</definedName>
    <definedName name="ср1">#REF!</definedName>
    <definedName name="ср2">#REF!</definedName>
    <definedName name="ср3">#REF!</definedName>
    <definedName name="сс">#N/A</definedName>
    <definedName name="сссс">#N/A</definedName>
    <definedName name="ссы">#N/A</definedName>
    <definedName name="СтавкаСоцНалога">#REF!</definedName>
    <definedName name="таня" hidden="1">#REF!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#REF!</definedName>
    <definedName name="фанта" hidden="1">{"'РП (2)'!$A$5:$S$150"}</definedName>
    <definedName name="фев" hidden="1">{"'РП (2)'!$A$5:$S$150"}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 hidden="1">{"'РП (2)'!$A$5:$S$150"}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 hidden="1">{"'РП (2)'!$A$5:$S$150"}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  <definedName name="ד" hidden="1">Дог-#REF!</definedName>
    <definedName name="ככ" hidden="1">Svetla-#REF!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F18" i="4"/>
  <c r="F17" i="4"/>
  <c r="C11" i="4"/>
  <c r="D9" i="4"/>
  <c r="D11" i="4" s="1"/>
  <c r="C9" i="4"/>
  <c r="F7" i="4"/>
  <c r="D50" i="3"/>
  <c r="F23" i="4" s="1"/>
  <c r="E44" i="3"/>
  <c r="D44" i="3"/>
  <c r="D39" i="3"/>
  <c r="E39" i="3"/>
  <c r="B25" i="3"/>
  <c r="E1" i="3"/>
  <c r="E40" i="2"/>
  <c r="E35" i="2"/>
  <c r="D47" i="3"/>
  <c r="E24" i="1"/>
  <c r="D13" i="1"/>
  <c r="E13" i="1"/>
  <c r="D9" i="1"/>
  <c r="D14" i="1" s="1"/>
  <c r="D20" i="1" s="1"/>
  <c r="E9" i="1"/>
  <c r="E14" i="1" s="1"/>
  <c r="E20" i="1" s="1"/>
  <c r="E25" i="1" s="1"/>
  <c r="E8" i="3" l="1"/>
  <c r="E23" i="3" s="1"/>
  <c r="E33" i="3" s="1"/>
  <c r="E35" i="3" s="1"/>
  <c r="E45" i="3" s="1"/>
  <c r="E48" i="3" s="1"/>
  <c r="E27" i="1"/>
  <c r="E31" i="1" s="1"/>
  <c r="E8" i="4" s="1"/>
  <c r="D19" i="2"/>
  <c r="D35" i="2"/>
  <c r="C19" i="4"/>
  <c r="F10" i="4"/>
  <c r="D28" i="2"/>
  <c r="E36" i="2"/>
  <c r="E19" i="2"/>
  <c r="E28" i="2"/>
  <c r="F12" i="4"/>
  <c r="F16" i="4"/>
  <c r="D36" i="2" l="1"/>
  <c r="D24" i="1"/>
  <c r="D25" i="1" s="1"/>
  <c r="F8" i="4"/>
  <c r="E9" i="4"/>
  <c r="E11" i="4" l="1"/>
  <c r="F9" i="4"/>
  <c r="F11" i="4" s="1"/>
  <c r="D27" i="1"/>
  <c r="D8" i="3"/>
  <c r="D23" i="3" s="1"/>
  <c r="D33" i="3" s="1"/>
  <c r="D35" i="3" s="1"/>
  <c r="D45" i="3" s="1"/>
  <c r="D48" i="3" s="1"/>
  <c r="D52" i="3" l="1"/>
  <c r="E13" i="4"/>
  <c r="D31" i="1"/>
  <c r="F13" i="4" l="1"/>
  <c r="G13" i="4" s="1"/>
  <c r="E15" i="4"/>
  <c r="F15" i="4" l="1"/>
  <c r="F19" i="4" s="1"/>
  <c r="E19" i="4"/>
</calcChain>
</file>

<file path=xl/sharedStrings.xml><?xml version="1.0" encoding="utf-8"?>
<sst xmlns="http://schemas.openxmlformats.org/spreadsheetml/2006/main" count="154" uniqueCount="125">
  <si>
    <t>АО "Teniz Capital Investment Banking"</t>
  </si>
  <si>
    <t>Отчет о совокупном доходе</t>
  </si>
  <si>
    <t>За шесть месяцев, закончившихся
 30 июня 2025 года 
(не аудировано)</t>
  </si>
  <si>
    <t>(в тысячах тенге)</t>
  </si>
  <si>
    <t>Примечание</t>
  </si>
  <si>
    <t>За шесть месяцев, закончившихся
 30 июня 2024 года 
(не аудировано)</t>
  </si>
  <si>
    <t>Комиссионные доходы</t>
  </si>
  <si>
    <t>Комиссионные расходы</t>
  </si>
  <si>
    <t>Чистый комиссионный доход</t>
  </si>
  <si>
    <t>Процентная выручка, рассчитанная с использованием эффективной процентной ставки</t>
  </si>
  <si>
    <t>Прочая процентная выручка</t>
  </si>
  <si>
    <t>Процентные расходы</t>
  </si>
  <si>
    <t>Чистый процентный доход</t>
  </si>
  <si>
    <t>Итого чистая выручка</t>
  </si>
  <si>
    <t>Расходы по кредитным убыткам</t>
  </si>
  <si>
    <t>Чистая прибыль по операциям с финансовыми инструментами, отражаемыми по справедливой стоимости через прибыль или убыток</t>
  </si>
  <si>
    <t xml:space="preserve"> </t>
  </si>
  <si>
    <t>Дивидендный доход</t>
  </si>
  <si>
    <t>Чистые прибыли по операциям в иностранной валюте</t>
  </si>
  <si>
    <t>Прочие доходы</t>
  </si>
  <si>
    <t>Итого операционные доходы</t>
  </si>
  <si>
    <t>Расходы на персонал</t>
  </si>
  <si>
    <t>Прочие операционные расходы</t>
  </si>
  <si>
    <t>Расходы по амортизации</t>
  </si>
  <si>
    <t>Итого операционные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</si>
  <si>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</si>
  <si>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</si>
  <si>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Чистая прибыль</t>
  </si>
  <si>
    <t>Прекращенная деятельности</t>
  </si>
  <si>
    <t>Убыток за период от прекращения деятельности</t>
  </si>
  <si>
    <t>Прочий совокупный доход</t>
  </si>
  <si>
    <t>Итого совокупный доход</t>
  </si>
  <si>
    <t>Прибыль на акцию, в тенге</t>
  </si>
  <si>
    <t>Председателя правления</t>
  </si>
  <si>
    <t>Боташев А.Е.</t>
  </si>
  <si>
    <t>Главный бухгалтер</t>
  </si>
  <si>
    <t>Касенова А.О.</t>
  </si>
  <si>
    <t>Отчет о финансовом положении</t>
  </si>
  <si>
    <t>по состоянию на 30.06.2025 года</t>
  </si>
  <si>
    <t>30 июня 2025 года 
(не аудировано)</t>
  </si>
  <si>
    <t>31 декабря 2024 года</t>
  </si>
  <si>
    <t>Активы</t>
  </si>
  <si>
    <t>Денежные средства и их эквиваленты</t>
  </si>
  <si>
    <t>Дебиторская задолженность по договорам «обратное РЕПО»</t>
  </si>
  <si>
    <t xml:space="preserve">Финансовые активы, учитываемые по справедливой стоимости с отнесением ее изменений на прибыль или убыток </t>
  </si>
  <si>
    <t>Торговые ценные бумаги</t>
  </si>
  <si>
    <t>Торговые ценные бумаги, заложенные по договорам «репо»</t>
  </si>
  <si>
    <t>Инвестиции в ассоциированную организацию</t>
  </si>
  <si>
    <t>Комиссии к получению</t>
  </si>
  <si>
    <t>Предоплата по налогу на прибыль</t>
  </si>
  <si>
    <t>Основные средства и 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</si>
  <si>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</si>
  <si>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</si>
  <si>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Прочие активы</t>
  </si>
  <si>
    <t>Итого активы</t>
  </si>
  <si>
    <t>Обязательства</t>
  </si>
  <si>
    <t>Кредиторская задолженность по договорам «РЕПО»</t>
  </si>
  <si>
    <t>Комиссии к уплате</t>
  </si>
  <si>
    <t>Обязательства по аренде</t>
  </si>
  <si>
    <t>Обязательства по текущему корпоративному подоходному налогу</t>
  </si>
  <si>
    <t>Обязательства по отложенному корпоративному подоходному налогу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</si>
  <si>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</si>
  <si>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</si>
  <si>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</si>
  <si>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</si>
  <si>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Дополнительный оплаченный капитал</t>
  </si>
  <si>
    <t>Нераспределенная прибыль</t>
  </si>
  <si>
    <t>Итого собственный капитал</t>
  </si>
  <si>
    <t>Итого собственный капитал и обязательства</t>
  </si>
  <si>
    <t>Балансовая стоимость простой акции (тенге)</t>
  </si>
  <si>
    <t>Отчет о движении денежных средств</t>
  </si>
  <si>
    <t>Прим.</t>
  </si>
  <si>
    <t>Денежные потоки от операционной деятельности</t>
  </si>
  <si>
    <t>Прибыль до налога на прибыль</t>
  </si>
  <si>
    <t>Корректировки на:</t>
  </si>
  <si>
    <t>Изменение в начисленных процентных доходах</t>
  </si>
  <si>
    <t>Изменение в начисленных процентных расходах</t>
  </si>
  <si>
    <t>Изменение в начисленных комиссионных доходах</t>
  </si>
  <si>
    <t>Изменение в начисленных комиссионных расходах</t>
  </si>
  <si>
    <t>Создание/(восстановление) резервов по кредитным убыткам</t>
  </si>
  <si>
    <t>Создание/(восстановление) резервов</t>
  </si>
  <si>
    <t>Нереализованная прибыль/(убыток) по операциям с иностранной валютой</t>
  </si>
  <si>
    <t>Нереализованная прибыль/(убыток) от переоценки финансовых активов, отражаемых по справедливой стоимости через прибыль или убыток</t>
  </si>
  <si>
    <t>Амортизация нематериальных активов</t>
  </si>
  <si>
    <t>Изменение в начисленных расходах по неиспользованным отпускам и прочих расходах на персонал</t>
  </si>
  <si>
    <t>Износ основных средств и активов в форме права пользования</t>
  </si>
  <si>
    <t>Убыток от продажи основных средств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</si>
  <si>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</si>
  <si>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</si>
  <si>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>Финансовые активы, учитываемые по справедливой стоимости с отнесением ее изменений на прибыль/убыток</t>
  </si>
  <si>
    <t>Изменения в прочих финансовых активах</t>
  </si>
  <si>
    <t>Чистое увеличение/(уменьшение) операционных обязательств</t>
  </si>
  <si>
    <t>Изменения по операциям прямого репо</t>
  </si>
  <si>
    <t>Прочие финансовые обязательства</t>
  </si>
  <si>
    <t>Чистые денежные потоки от операционной деятельности до налога на прибыль</t>
  </si>
  <si>
    <t>Корпоративный подоходный налог уплаченный</t>
  </si>
  <si>
    <t>Денежные средства полученные/(использованные) в операционной деятельности</t>
  </si>
  <si>
    <t>Денежные потоки от инвестиционной деятельности:</t>
  </si>
  <si>
    <t>Приобретение основных средств и нематериальных активов</t>
  </si>
  <si>
    <t>Инвестиции в дочерние организации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</si>
  <si>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</si>
  <si>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</si>
  <si>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Выплачены дивиденды</t>
  </si>
  <si>
    <t>Поступления от выпуска обыкновенных акций</t>
  </si>
  <si>
    <t>Платежи по долгосрочной аренде</t>
  </si>
  <si>
    <t>Денежные средства, полученные от финансовой деятельности</t>
  </si>
  <si>
    <t>Итого увеличение/(уменьшение) денежных средств</t>
  </si>
  <si>
    <t>Влияние изменения валютного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</si>
  <si>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</si>
  <si>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</si>
  <si>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Председатель правления</t>
  </si>
  <si>
    <t>Проценты полученные</t>
  </si>
  <si>
    <t>Проценты выплаченные</t>
  </si>
  <si>
    <t>Отчет об изменениях в собственном капитале</t>
  </si>
  <si>
    <t>Дополнительно оплаченный капитал</t>
  </si>
  <si>
    <t>Итого капитал</t>
  </si>
  <si>
    <t>На 1 января 2024 г.</t>
  </si>
  <si>
    <t>Чистая прибыль за период</t>
  </si>
  <si>
    <t>Выпуск акций</t>
  </si>
  <si>
    <t>На 30 июня 2024 г.</t>
  </si>
  <si>
    <t>На 1 января 2025 г</t>
  </si>
  <si>
    <r>
      <t xml:space="preserve">Выпуск акций </t>
    </r>
    <r>
      <rPr>
        <i/>
        <sz val="10"/>
        <rFont val="Garamond"/>
        <family val="1"/>
        <charset val="204"/>
      </rPr>
      <t>(Примечание 19)</t>
    </r>
  </si>
  <si>
    <t>Дивиденды объявленные</t>
  </si>
  <si>
    <t>Перенос дополнительно оплаченного капитала в состав нераспределенной прибыли</t>
  </si>
  <si>
    <t>На 30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</si>
</sst>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_р_._-;\-* #,##0_р_._-;_-* &quot;-&quot;_р_._-;_-@_-"/>
    <numFmt numFmtId="165" formatCode="_(* #,##0_);_(* \(#,##0\);_(* &quot;-&quot;??_);_(@_)"/>
    <numFmt numFmtId="166" formatCode="* #,##0_);* \(#,##0\);&quot;-&quot;??_);@"/>
    <numFmt numFmtId="167" formatCode="_-* #,##0.00_-;\-* #,##0.00_-;_-* &quot;-&quot;??_-;_-@_-"/>
    <numFmt numFmtId="168" formatCode="_-* #,##0_-;\-* #,##0_-;_-* &quot;-&quot;??_-;_-@_-"/>
    <numFmt numFmtId="169" formatCode="_(* #,##0.0_);_(* \(#,##0.0\);_(* &quot;-&quot;??_);_(@_)"/>
    <numFmt numFmtId="170" formatCode="0.0%"/>
    <numFmt numFmtId="171" formatCode="#,##0;\(#,##0\);&quot;-&quot;"/>
    <numFmt numFmtId="172" formatCode="_ * #,##0.00_ ;_ * \-#,##0.00_ ;_ * &quot;-&quot;??_ ;_ @_ "/>
    <numFmt numFmtId="173" formatCode="#,##0.0;\(#,##0.0\);&quot;-&quot;"/>
    <numFmt numFmtId="174" formatCode="#,##0.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Cyr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0"/>
      <color rgb="FFFF0000"/>
      <name val="Garamond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Garamond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rgb="FFFF0000"/>
      <name val="Garamond"/>
      <family val="1"/>
      <charset val="204"/>
    </font>
    <font>
      <i/>
      <sz val="10"/>
      <name val="Garamond"/>
      <family val="1"/>
      <charset val="204"/>
    </font>
    <font>
      <sz val="9"/>
      <name val="Garamond"/>
      <family val="1"/>
      <charset val="204"/>
    </font>
    <font>
      <b/>
      <sz val="9"/>
      <name val="Garamond"/>
      <family val="1"/>
      <charset val="204"/>
    </font>
    <font>
      <i/>
      <sz val="9"/>
      <name val="Garamond"/>
      <family val="1"/>
      <charset val="204"/>
    </font>
    <font>
      <b/>
      <i/>
      <sz val="10"/>
      <name val="Garamond"/>
      <family val="1"/>
      <charset val="204"/>
    </font>
    <font>
      <b/>
      <i/>
      <sz val="10"/>
      <color rgb="FFFF0000"/>
      <name val="Garamond"/>
      <family val="1"/>
      <charset val="204"/>
    </font>
    <font>
      <sz val="9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7" fillId="0" borderId="0"/>
    <xf numFmtId="172" fontId="9" fillId="0" borderId="0" applyFont="0" applyFill="0" applyBorder="0" applyAlignment="0" applyProtection="0"/>
    <xf numFmtId="166" fontId="10" fillId="0" borderId="0" applyFill="0" applyBorder="0" applyProtection="0"/>
  </cellStyleXfs>
  <cellXfs count="129">
    <xf numFmtId="0" fontId="0" fillId="0" borderId="0" xfId="0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3" fontId="4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165" fontId="4" fillId="0" borderId="0" xfId="3" applyNumberFormat="1" applyFont="1" applyAlignment="1">
      <alignment vertical="center"/>
    </xf>
    <xf numFmtId="0" fontId="4" fillId="0" borderId="0" xfId="0" applyFont="1"/>
    <xf numFmtId="0" fontId="3" fillId="0" borderId="0" xfId="3" applyFont="1" applyAlignment="1">
      <alignment horizontal="left" vertical="center"/>
    </xf>
    <xf numFmtId="0" fontId="4" fillId="0" borderId="0" xfId="4" applyFont="1" applyAlignment="1">
      <alignment horizontal="center" vertical="center" wrapText="1"/>
    </xf>
    <xf numFmtId="165" fontId="3" fillId="0" borderId="1" xfId="3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 wrapText="1"/>
    </xf>
    <xf numFmtId="165" fontId="3" fillId="0" borderId="2" xfId="3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165" fontId="3" fillId="0" borderId="0" xfId="3" applyNumberFormat="1" applyFont="1" applyAlignment="1">
      <alignment vertical="center"/>
    </xf>
    <xf numFmtId="165" fontId="4" fillId="0" borderId="1" xfId="3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165" fontId="4" fillId="0" borderId="4" xfId="3" applyNumberFormat="1" applyFont="1" applyBorder="1" applyAlignment="1">
      <alignment vertical="center"/>
    </xf>
    <xf numFmtId="165" fontId="3" fillId="0" borderId="5" xfId="3" applyNumberFormat="1" applyFont="1" applyBorder="1" applyAlignment="1">
      <alignment vertical="center"/>
    </xf>
    <xf numFmtId="169" fontId="3" fillId="0" borderId="2" xfId="3" applyNumberFormat="1" applyFont="1" applyBorder="1" applyAlignment="1">
      <alignment vertical="center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166" fontId="3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right"/>
    </xf>
    <xf numFmtId="170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horizontal="left"/>
    </xf>
    <xf numFmtId="3" fontId="4" fillId="0" borderId="0" xfId="5" applyNumberFormat="1" applyFont="1" applyAlignment="1">
      <alignment horizontal="center" vertical="top" wrapText="1"/>
    </xf>
    <xf numFmtId="0" fontId="4" fillId="0" borderId="0" xfId="5" applyFont="1" applyAlignment="1">
      <alignment horizontal="center" vertical="top" wrapText="1"/>
    </xf>
    <xf numFmtId="0" fontId="4" fillId="0" borderId="0" xfId="6" applyFont="1" applyAlignment="1">
      <alignment horizontal="center" vertical="top" wrapText="1"/>
    </xf>
    <xf numFmtId="3" fontId="4" fillId="0" borderId="0" xfId="6" applyNumberFormat="1" applyFont="1" applyAlignment="1">
      <alignment horizontal="center" vertical="top" wrapText="1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3" fillId="0" borderId="1" xfId="3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1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171" fontId="4" fillId="0" borderId="0" xfId="7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171" fontId="3" fillId="0" borderId="5" xfId="3" applyNumberFormat="1" applyFont="1" applyBorder="1" applyAlignment="1">
      <alignment vertical="center"/>
    </xf>
    <xf numFmtId="3" fontId="4" fillId="0" borderId="0" xfId="3" applyNumberFormat="1" applyFont="1" applyAlignment="1">
      <alignment horizontal="center" vertical="center"/>
    </xf>
    <xf numFmtId="171" fontId="3" fillId="0" borderId="0" xfId="3" applyNumberFormat="1" applyFont="1" applyAlignment="1">
      <alignment vertical="center"/>
    </xf>
    <xf numFmtId="171" fontId="3" fillId="0" borderId="2" xfId="3" applyNumberFormat="1" applyFont="1" applyBorder="1" applyAlignment="1">
      <alignment vertical="center"/>
    </xf>
    <xf numFmtId="9" fontId="3" fillId="0" borderId="0" xfId="3" applyNumberFormat="1" applyFont="1" applyAlignment="1">
      <alignment horizontal="center" vertical="center"/>
    </xf>
    <xf numFmtId="171" fontId="4" fillId="0" borderId="0" xfId="8" applyNumberFormat="1" applyFont="1" applyFill="1" applyBorder="1" applyAlignment="1">
      <alignment horizontal="right" vertical="center"/>
    </xf>
    <xf numFmtId="173" fontId="4" fillId="0" borderId="0" xfId="8" applyNumberFormat="1" applyFont="1" applyFill="1" applyBorder="1" applyAlignment="1">
      <alignment horizontal="right" vertical="center"/>
    </xf>
    <xf numFmtId="168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 wrapText="1"/>
    </xf>
    <xf numFmtId="164" fontId="14" fillId="0" borderId="1" xfId="3" applyNumberFormat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3" fontId="14" fillId="0" borderId="0" xfId="3" applyNumberFormat="1" applyFont="1" applyAlignment="1">
      <alignment horizontal="center" vertical="center" wrapText="1"/>
    </xf>
    <xf numFmtId="164" fontId="14" fillId="0" borderId="0" xfId="3" applyNumberFormat="1" applyFont="1" applyAlignment="1">
      <alignment horizontal="center" vertical="center" wrapText="1"/>
    </xf>
    <xf numFmtId="171" fontId="14" fillId="0" borderId="0" xfId="3" applyNumberFormat="1" applyFont="1" applyAlignment="1">
      <alignment horizontal="right" vertical="center" wrapText="1"/>
    </xf>
    <xf numFmtId="0" fontId="13" fillId="0" borderId="0" xfId="3" applyFont="1" applyAlignment="1">
      <alignment horizontal="left" vertical="center" wrapText="1"/>
    </xf>
    <xf numFmtId="171" fontId="13" fillId="0" borderId="0" xfId="3" applyNumberFormat="1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49" fontId="13" fillId="0" borderId="0" xfId="3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171" fontId="14" fillId="0" borderId="4" xfId="3" applyNumberFormat="1" applyFont="1" applyBorder="1" applyAlignment="1">
      <alignment horizontal="right" vertical="center" wrapText="1"/>
    </xf>
    <xf numFmtId="0" fontId="15" fillId="0" borderId="0" xfId="3" applyFont="1" applyAlignment="1">
      <alignment horizontal="left" vertical="center" wrapText="1"/>
    </xf>
    <xf numFmtId="0" fontId="13" fillId="0" borderId="1" xfId="3" applyFont="1" applyBorder="1" applyAlignment="1">
      <alignment horizontal="center" vertical="center"/>
    </xf>
    <xf numFmtId="171" fontId="14" fillId="0" borderId="1" xfId="3" applyNumberFormat="1" applyFont="1" applyBorder="1" applyAlignment="1">
      <alignment horizontal="right" vertical="center" wrapText="1"/>
    </xf>
    <xf numFmtId="0" fontId="14" fillId="0" borderId="0" xfId="3" applyFont="1" applyAlignment="1">
      <alignment horizontal="center" vertical="center"/>
    </xf>
    <xf numFmtId="171" fontId="15" fillId="0" borderId="0" xfId="3" applyNumberFormat="1" applyFont="1" applyAlignment="1">
      <alignment horizontal="right" vertical="center" wrapText="1"/>
    </xf>
    <xf numFmtId="174" fontId="4" fillId="0" borderId="0" xfId="3" applyNumberFormat="1" applyFont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171" fontId="14" fillId="0" borderId="5" xfId="3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/>
    </xf>
    <xf numFmtId="0" fontId="16" fillId="0" borderId="0" xfId="3" applyFont="1" applyAlignment="1">
      <alignment vertical="center" wrapText="1"/>
    </xf>
    <xf numFmtId="166" fontId="17" fillId="0" borderId="0" xfId="3" applyNumberFormat="1" applyFont="1" applyAlignment="1">
      <alignment horizontal="right" vertical="center"/>
    </xf>
    <xf numFmtId="164" fontId="4" fillId="0" borderId="0" xfId="3" applyNumberFormat="1" applyFont="1" applyAlignment="1">
      <alignment horizontal="right" vertical="center"/>
    </xf>
    <xf numFmtId="164" fontId="4" fillId="0" borderId="1" xfId="3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71" fontId="13" fillId="0" borderId="1" xfId="3" applyNumberFormat="1" applyFont="1" applyBorder="1" applyAlignment="1">
      <alignment horizontal="right" vertical="center" wrapText="1"/>
    </xf>
    <xf numFmtId="168" fontId="4" fillId="0" borderId="0" xfId="1" applyNumberFormat="1" applyFont="1" applyFill="1" applyAlignment="1">
      <alignment horizontal="right" vertical="center"/>
    </xf>
    <xf numFmtId="168" fontId="4" fillId="0" borderId="0" xfId="3" applyNumberFormat="1" applyFont="1" applyAlignment="1">
      <alignment horizontal="right" vertical="center"/>
    </xf>
    <xf numFmtId="0" fontId="4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right" wrapText="1"/>
    </xf>
    <xf numFmtId="0" fontId="3" fillId="0" borderId="0" xfId="3" applyFont="1" applyAlignment="1">
      <alignment vertical="top" wrapText="1"/>
    </xf>
    <xf numFmtId="171" fontId="3" fillId="0" borderId="0" xfId="3" applyNumberFormat="1" applyFont="1" applyAlignment="1">
      <alignment horizontal="right" wrapText="1"/>
    </xf>
    <xf numFmtId="171" fontId="3" fillId="0" borderId="0" xfId="3" applyNumberFormat="1" applyFont="1" applyAlignment="1">
      <alignment horizontal="right"/>
    </xf>
    <xf numFmtId="0" fontId="4" fillId="0" borderId="0" xfId="3" applyFont="1" applyAlignment="1">
      <alignment horizontal="left" vertical="top" wrapText="1"/>
    </xf>
    <xf numFmtId="171" fontId="4" fillId="0" borderId="0" xfId="8" applyNumberFormat="1" applyFont="1" applyFill="1" applyBorder="1" applyAlignment="1">
      <alignment horizontal="right"/>
    </xf>
    <xf numFmtId="164" fontId="4" fillId="0" borderId="0" xfId="3" applyNumberFormat="1" applyFont="1"/>
    <xf numFmtId="0" fontId="16" fillId="0" borderId="0" xfId="3" applyFont="1" applyAlignment="1">
      <alignment vertical="top" wrapText="1"/>
    </xf>
    <xf numFmtId="171" fontId="3" fillId="0" borderId="1" xfId="8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171" fontId="3" fillId="0" borderId="0" xfId="8" applyNumberFormat="1" applyFont="1" applyFill="1" applyBorder="1" applyAlignment="1">
      <alignment horizontal="right"/>
    </xf>
    <xf numFmtId="165" fontId="8" fillId="0" borderId="0" xfId="3" applyNumberFormat="1" applyFont="1"/>
    <xf numFmtId="171" fontId="8" fillId="0" borderId="0" xfId="3" applyNumberFormat="1" applyFont="1"/>
    <xf numFmtId="0" fontId="4" fillId="0" borderId="0" xfId="3" applyFont="1" applyAlignment="1">
      <alignment vertical="top" wrapText="1"/>
    </xf>
    <xf numFmtId="166" fontId="8" fillId="0" borderId="0" xfId="3" applyNumberFormat="1" applyFont="1"/>
    <xf numFmtId="171" fontId="4" fillId="0" borderId="0" xfId="3" applyNumberFormat="1" applyFont="1"/>
    <xf numFmtId="171" fontId="3" fillId="0" borderId="5" xfId="3" applyNumberFormat="1" applyFont="1" applyBorder="1" applyAlignment="1">
      <alignment horizontal="right" wrapText="1"/>
    </xf>
    <xf numFmtId="3" fontId="3" fillId="0" borderId="0" xfId="3" applyNumberFormat="1" applyFont="1" applyAlignment="1">
      <alignment wrapText="1"/>
    </xf>
    <xf numFmtId="166" fontId="3" fillId="0" borderId="0" xfId="8" applyFont="1" applyFill="1" applyBorder="1" applyAlignment="1">
      <alignment horizontal="right"/>
    </xf>
    <xf numFmtId="165" fontId="11" fillId="0" borderId="0" xfId="0" applyNumberFormat="1" applyFont="1" applyAlignment="1">
      <alignment horizontal="right" vertical="center" wrapText="1"/>
    </xf>
    <xf numFmtId="0" fontId="3" fillId="0" borderId="0" xfId="3" applyFont="1"/>
    <xf numFmtId="0" fontId="16" fillId="0" borderId="0" xfId="3" applyFont="1"/>
    <xf numFmtId="0" fontId="16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4" fillId="0" borderId="0" xfId="3" applyFont="1" applyAlignment="1">
      <alignment horizontal="right"/>
    </xf>
  </cellXfs>
  <cellStyles count="9">
    <cellStyle name="Debit" xfId="8" xr:uid="{D814DB71-35EC-4658-955C-1AA407596F03}"/>
    <cellStyle name="Обычный" xfId="0" builtinId="0"/>
    <cellStyle name="Обычный 3" xfId="3" xr:uid="{C0FCFDDA-BE71-4EE6-9E05-3B8DAD7AAEC5}"/>
    <cellStyle name="Обычный 3 2" xfId="4" xr:uid="{F8E2AA1A-22B7-400E-AE8C-2386A0D95057}"/>
    <cellStyle name="Обычный_отч о дох и расх" xfId="5" xr:uid="{AE6F3554-CABA-4785-ABC0-83594B92E0E6}"/>
    <cellStyle name="Обычный_Примечания к ОПУ" xfId="6" xr:uid="{03C3BAF6-4647-4771-9E80-242CD3571837}"/>
    <cellStyle name="Процентный" xfId="2" builtinId="5"/>
    <cellStyle name="Финансовый" xfId="1" builtinId="3"/>
    <cellStyle name="Финансовый 9" xfId="7" xr:uid="{0C8C98FD-7209-4C32-BE88-6A96E51970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CE0A-7468-4AE8-95CE-3883BF73648F}">
  <sheetPr>
    <pageSetUpPr fitToPage="1"/>
  </sheetPr>
  <dimension ref="A1:WVH67"/>
  <sheetViews>
    <sheetView showGridLines="0" tabSelected="1" zoomScaleNormal="100" zoomScaleSheetLayoutView="115" workbookViewId="0"/>
  </sheetViews>
  <sheetFormatPr defaultColWidth="9.140625" defaultRowHeight="12.95" outlineLevelRow="1"/>
  <cols>
    <col min="1" max="1" width="2.42578125" style="2" customWidth="1"/>
    <col min="2" max="2" width="33" style="2" customWidth="1"/>
    <col min="3" max="3" width="9.140625" style="2" customWidth="1"/>
    <col min="4" max="4" width="18.140625" style="3" customWidth="1"/>
    <col min="5" max="5" width="21.140625" style="3" customWidth="1"/>
    <col min="6" max="6" width="9.140625" style="2"/>
    <col min="7" max="7" width="12" style="2" bestFit="1" customWidth="1"/>
    <col min="8" max="248" width="9.140625" style="2"/>
    <col min="249" max="249" width="47.42578125" style="2" customWidth="1"/>
    <col min="250" max="250" width="11.5703125" style="2" customWidth="1"/>
    <col min="251" max="251" width="17.42578125" style="2" customWidth="1"/>
    <col min="252" max="252" width="16" style="2" customWidth="1"/>
    <col min="253" max="504" width="9.140625" style="2"/>
    <col min="505" max="505" width="47.42578125" style="2" customWidth="1"/>
    <col min="506" max="506" width="11.5703125" style="2" customWidth="1"/>
    <col min="507" max="507" width="17.42578125" style="2" customWidth="1"/>
    <col min="508" max="508" width="16" style="2" customWidth="1"/>
    <col min="509" max="760" width="9.140625" style="2"/>
    <col min="761" max="761" width="47.42578125" style="2" customWidth="1"/>
    <col min="762" max="762" width="11.5703125" style="2" customWidth="1"/>
    <col min="763" max="763" width="17.42578125" style="2" customWidth="1"/>
    <col min="764" max="764" width="16" style="2" customWidth="1"/>
    <col min="765" max="1016" width="9.140625" style="2"/>
    <col min="1017" max="1017" width="47.42578125" style="2" customWidth="1"/>
    <col min="1018" max="1018" width="11.5703125" style="2" customWidth="1"/>
    <col min="1019" max="1019" width="17.42578125" style="2" customWidth="1"/>
    <col min="1020" max="1020" width="16" style="2" customWidth="1"/>
    <col min="1021" max="1272" width="9.140625" style="2"/>
    <col min="1273" max="1273" width="47.42578125" style="2" customWidth="1"/>
    <col min="1274" max="1274" width="11.5703125" style="2" customWidth="1"/>
    <col min="1275" max="1275" width="17.42578125" style="2" customWidth="1"/>
    <col min="1276" max="1276" width="16" style="2" customWidth="1"/>
    <col min="1277" max="1528" width="9.140625" style="2"/>
    <col min="1529" max="1529" width="47.42578125" style="2" customWidth="1"/>
    <col min="1530" max="1530" width="11.5703125" style="2" customWidth="1"/>
    <col min="1531" max="1531" width="17.42578125" style="2" customWidth="1"/>
    <col min="1532" max="1532" width="16" style="2" customWidth="1"/>
    <col min="1533" max="1784" width="9.140625" style="2"/>
    <col min="1785" max="1785" width="47.42578125" style="2" customWidth="1"/>
    <col min="1786" max="1786" width="11.5703125" style="2" customWidth="1"/>
    <col min="1787" max="1787" width="17.42578125" style="2" customWidth="1"/>
    <col min="1788" max="1788" width="16" style="2" customWidth="1"/>
    <col min="1789" max="2040" width="9.140625" style="2"/>
    <col min="2041" max="2041" width="47.42578125" style="2" customWidth="1"/>
    <col min="2042" max="2042" width="11.5703125" style="2" customWidth="1"/>
    <col min="2043" max="2043" width="17.42578125" style="2" customWidth="1"/>
    <col min="2044" max="2044" width="16" style="2" customWidth="1"/>
    <col min="2045" max="2296" width="9.140625" style="2"/>
    <col min="2297" max="2297" width="47.42578125" style="2" customWidth="1"/>
    <col min="2298" max="2298" width="11.5703125" style="2" customWidth="1"/>
    <col min="2299" max="2299" width="17.42578125" style="2" customWidth="1"/>
    <col min="2300" max="2300" width="16" style="2" customWidth="1"/>
    <col min="2301" max="2552" width="9.140625" style="2"/>
    <col min="2553" max="2553" width="47.42578125" style="2" customWidth="1"/>
    <col min="2554" max="2554" width="11.5703125" style="2" customWidth="1"/>
    <col min="2555" max="2555" width="17.42578125" style="2" customWidth="1"/>
    <col min="2556" max="2556" width="16" style="2" customWidth="1"/>
    <col min="2557" max="2808" width="9.140625" style="2"/>
    <col min="2809" max="2809" width="47.42578125" style="2" customWidth="1"/>
    <col min="2810" max="2810" width="11.5703125" style="2" customWidth="1"/>
    <col min="2811" max="2811" width="17.42578125" style="2" customWidth="1"/>
    <col min="2812" max="2812" width="16" style="2" customWidth="1"/>
    <col min="2813" max="3064" width="9.140625" style="2"/>
    <col min="3065" max="3065" width="47.42578125" style="2" customWidth="1"/>
    <col min="3066" max="3066" width="11.5703125" style="2" customWidth="1"/>
    <col min="3067" max="3067" width="17.42578125" style="2" customWidth="1"/>
    <col min="3068" max="3068" width="16" style="2" customWidth="1"/>
    <col min="3069" max="3320" width="9.140625" style="2"/>
    <col min="3321" max="3321" width="47.42578125" style="2" customWidth="1"/>
    <col min="3322" max="3322" width="11.5703125" style="2" customWidth="1"/>
    <col min="3323" max="3323" width="17.42578125" style="2" customWidth="1"/>
    <col min="3324" max="3324" width="16" style="2" customWidth="1"/>
    <col min="3325" max="3576" width="9.140625" style="2"/>
    <col min="3577" max="3577" width="47.42578125" style="2" customWidth="1"/>
    <col min="3578" max="3578" width="11.5703125" style="2" customWidth="1"/>
    <col min="3579" max="3579" width="17.42578125" style="2" customWidth="1"/>
    <col min="3580" max="3580" width="16" style="2" customWidth="1"/>
    <col min="3581" max="3832" width="9.140625" style="2"/>
    <col min="3833" max="3833" width="47.42578125" style="2" customWidth="1"/>
    <col min="3834" max="3834" width="11.5703125" style="2" customWidth="1"/>
    <col min="3835" max="3835" width="17.42578125" style="2" customWidth="1"/>
    <col min="3836" max="3836" width="16" style="2" customWidth="1"/>
    <col min="3837" max="4088" width="9.140625" style="2"/>
    <col min="4089" max="4089" width="47.42578125" style="2" customWidth="1"/>
    <col min="4090" max="4090" width="11.5703125" style="2" customWidth="1"/>
    <col min="4091" max="4091" width="17.42578125" style="2" customWidth="1"/>
    <col min="4092" max="4092" width="16" style="2" customWidth="1"/>
    <col min="4093" max="4344" width="9.140625" style="2"/>
    <col min="4345" max="4345" width="47.42578125" style="2" customWidth="1"/>
    <col min="4346" max="4346" width="11.5703125" style="2" customWidth="1"/>
    <col min="4347" max="4347" width="17.42578125" style="2" customWidth="1"/>
    <col min="4348" max="4348" width="16" style="2" customWidth="1"/>
    <col min="4349" max="4600" width="9.140625" style="2"/>
    <col min="4601" max="4601" width="47.42578125" style="2" customWidth="1"/>
    <col min="4602" max="4602" width="11.5703125" style="2" customWidth="1"/>
    <col min="4603" max="4603" width="17.42578125" style="2" customWidth="1"/>
    <col min="4604" max="4604" width="16" style="2" customWidth="1"/>
    <col min="4605" max="4856" width="9.140625" style="2"/>
    <col min="4857" max="4857" width="47.42578125" style="2" customWidth="1"/>
    <col min="4858" max="4858" width="11.5703125" style="2" customWidth="1"/>
    <col min="4859" max="4859" width="17.42578125" style="2" customWidth="1"/>
    <col min="4860" max="4860" width="16" style="2" customWidth="1"/>
    <col min="4861" max="5112" width="9.140625" style="2"/>
    <col min="5113" max="5113" width="47.42578125" style="2" customWidth="1"/>
    <col min="5114" max="5114" width="11.5703125" style="2" customWidth="1"/>
    <col min="5115" max="5115" width="17.42578125" style="2" customWidth="1"/>
    <col min="5116" max="5116" width="16" style="2" customWidth="1"/>
    <col min="5117" max="5368" width="9.140625" style="2"/>
    <col min="5369" max="5369" width="47.42578125" style="2" customWidth="1"/>
    <col min="5370" max="5370" width="11.5703125" style="2" customWidth="1"/>
    <col min="5371" max="5371" width="17.42578125" style="2" customWidth="1"/>
    <col min="5372" max="5372" width="16" style="2" customWidth="1"/>
    <col min="5373" max="5624" width="9.140625" style="2"/>
    <col min="5625" max="5625" width="47.42578125" style="2" customWidth="1"/>
    <col min="5626" max="5626" width="11.5703125" style="2" customWidth="1"/>
    <col min="5627" max="5627" width="17.42578125" style="2" customWidth="1"/>
    <col min="5628" max="5628" width="16" style="2" customWidth="1"/>
    <col min="5629" max="5880" width="9.140625" style="2"/>
    <col min="5881" max="5881" width="47.42578125" style="2" customWidth="1"/>
    <col min="5882" max="5882" width="11.5703125" style="2" customWidth="1"/>
    <col min="5883" max="5883" width="17.42578125" style="2" customWidth="1"/>
    <col min="5884" max="5884" width="16" style="2" customWidth="1"/>
    <col min="5885" max="6136" width="9.140625" style="2"/>
    <col min="6137" max="6137" width="47.42578125" style="2" customWidth="1"/>
    <col min="6138" max="6138" width="11.5703125" style="2" customWidth="1"/>
    <col min="6139" max="6139" width="17.42578125" style="2" customWidth="1"/>
    <col min="6140" max="6140" width="16" style="2" customWidth="1"/>
    <col min="6141" max="6392" width="9.140625" style="2"/>
    <col min="6393" max="6393" width="47.42578125" style="2" customWidth="1"/>
    <col min="6394" max="6394" width="11.5703125" style="2" customWidth="1"/>
    <col min="6395" max="6395" width="17.42578125" style="2" customWidth="1"/>
    <col min="6396" max="6396" width="16" style="2" customWidth="1"/>
    <col min="6397" max="6648" width="9.140625" style="2"/>
    <col min="6649" max="6649" width="47.42578125" style="2" customWidth="1"/>
    <col min="6650" max="6650" width="11.5703125" style="2" customWidth="1"/>
    <col min="6651" max="6651" width="17.42578125" style="2" customWidth="1"/>
    <col min="6652" max="6652" width="16" style="2" customWidth="1"/>
    <col min="6653" max="6904" width="9.140625" style="2"/>
    <col min="6905" max="6905" width="47.42578125" style="2" customWidth="1"/>
    <col min="6906" max="6906" width="11.5703125" style="2" customWidth="1"/>
    <col min="6907" max="6907" width="17.42578125" style="2" customWidth="1"/>
    <col min="6908" max="6908" width="16" style="2" customWidth="1"/>
    <col min="6909" max="7160" width="9.140625" style="2"/>
    <col min="7161" max="7161" width="47.42578125" style="2" customWidth="1"/>
    <col min="7162" max="7162" width="11.5703125" style="2" customWidth="1"/>
    <col min="7163" max="7163" width="17.42578125" style="2" customWidth="1"/>
    <col min="7164" max="7164" width="16" style="2" customWidth="1"/>
    <col min="7165" max="7416" width="9.140625" style="2"/>
    <col min="7417" max="7417" width="47.42578125" style="2" customWidth="1"/>
    <col min="7418" max="7418" width="11.5703125" style="2" customWidth="1"/>
    <col min="7419" max="7419" width="17.42578125" style="2" customWidth="1"/>
    <col min="7420" max="7420" width="16" style="2" customWidth="1"/>
    <col min="7421" max="7672" width="9.140625" style="2"/>
    <col min="7673" max="7673" width="47.42578125" style="2" customWidth="1"/>
    <col min="7674" max="7674" width="11.5703125" style="2" customWidth="1"/>
    <col min="7675" max="7675" width="17.42578125" style="2" customWidth="1"/>
    <col min="7676" max="7676" width="16" style="2" customWidth="1"/>
    <col min="7677" max="7928" width="9.140625" style="2"/>
    <col min="7929" max="7929" width="47.42578125" style="2" customWidth="1"/>
    <col min="7930" max="7930" width="11.5703125" style="2" customWidth="1"/>
    <col min="7931" max="7931" width="17.42578125" style="2" customWidth="1"/>
    <col min="7932" max="7932" width="16" style="2" customWidth="1"/>
    <col min="7933" max="8184" width="9.140625" style="2"/>
    <col min="8185" max="8185" width="47.42578125" style="2" customWidth="1"/>
    <col min="8186" max="8186" width="11.5703125" style="2" customWidth="1"/>
    <col min="8187" max="8187" width="17.42578125" style="2" customWidth="1"/>
    <col min="8188" max="8188" width="16" style="2" customWidth="1"/>
    <col min="8189" max="8440" width="9.140625" style="2"/>
    <col min="8441" max="8441" width="47.42578125" style="2" customWidth="1"/>
    <col min="8442" max="8442" width="11.5703125" style="2" customWidth="1"/>
    <col min="8443" max="8443" width="17.42578125" style="2" customWidth="1"/>
    <col min="8444" max="8444" width="16" style="2" customWidth="1"/>
    <col min="8445" max="8696" width="9.140625" style="2"/>
    <col min="8697" max="8697" width="47.42578125" style="2" customWidth="1"/>
    <col min="8698" max="8698" width="11.5703125" style="2" customWidth="1"/>
    <col min="8699" max="8699" width="17.42578125" style="2" customWidth="1"/>
    <col min="8700" max="8700" width="16" style="2" customWidth="1"/>
    <col min="8701" max="8952" width="9.140625" style="2"/>
    <col min="8953" max="8953" width="47.42578125" style="2" customWidth="1"/>
    <col min="8954" max="8954" width="11.5703125" style="2" customWidth="1"/>
    <col min="8955" max="8955" width="17.42578125" style="2" customWidth="1"/>
    <col min="8956" max="8956" width="16" style="2" customWidth="1"/>
    <col min="8957" max="9208" width="9.140625" style="2"/>
    <col min="9209" max="9209" width="47.42578125" style="2" customWidth="1"/>
    <col min="9210" max="9210" width="11.5703125" style="2" customWidth="1"/>
    <col min="9211" max="9211" width="17.42578125" style="2" customWidth="1"/>
    <col min="9212" max="9212" width="16" style="2" customWidth="1"/>
    <col min="9213" max="9464" width="9.140625" style="2"/>
    <col min="9465" max="9465" width="47.42578125" style="2" customWidth="1"/>
    <col min="9466" max="9466" width="11.5703125" style="2" customWidth="1"/>
    <col min="9467" max="9467" width="17.42578125" style="2" customWidth="1"/>
    <col min="9468" max="9468" width="16" style="2" customWidth="1"/>
    <col min="9469" max="9720" width="9.140625" style="2"/>
    <col min="9721" max="9721" width="47.42578125" style="2" customWidth="1"/>
    <col min="9722" max="9722" width="11.5703125" style="2" customWidth="1"/>
    <col min="9723" max="9723" width="17.42578125" style="2" customWidth="1"/>
    <col min="9724" max="9724" width="16" style="2" customWidth="1"/>
    <col min="9725" max="9976" width="9.140625" style="2"/>
    <col min="9977" max="9977" width="47.42578125" style="2" customWidth="1"/>
    <col min="9978" max="9978" width="11.5703125" style="2" customWidth="1"/>
    <col min="9979" max="9979" width="17.42578125" style="2" customWidth="1"/>
    <col min="9980" max="9980" width="16" style="2" customWidth="1"/>
    <col min="9981" max="10232" width="9.140625" style="2"/>
    <col min="10233" max="10233" width="47.42578125" style="2" customWidth="1"/>
    <col min="10234" max="10234" width="11.5703125" style="2" customWidth="1"/>
    <col min="10235" max="10235" width="17.42578125" style="2" customWidth="1"/>
    <col min="10236" max="10236" width="16" style="2" customWidth="1"/>
    <col min="10237" max="10488" width="9.140625" style="2"/>
    <col min="10489" max="10489" width="47.42578125" style="2" customWidth="1"/>
    <col min="10490" max="10490" width="11.5703125" style="2" customWidth="1"/>
    <col min="10491" max="10491" width="17.42578125" style="2" customWidth="1"/>
    <col min="10492" max="10492" width="16" style="2" customWidth="1"/>
    <col min="10493" max="10744" width="9.140625" style="2"/>
    <col min="10745" max="10745" width="47.42578125" style="2" customWidth="1"/>
    <col min="10746" max="10746" width="11.5703125" style="2" customWidth="1"/>
    <col min="10747" max="10747" width="17.42578125" style="2" customWidth="1"/>
    <col min="10748" max="10748" width="16" style="2" customWidth="1"/>
    <col min="10749" max="11000" width="9.140625" style="2"/>
    <col min="11001" max="11001" width="47.42578125" style="2" customWidth="1"/>
    <col min="11002" max="11002" width="11.5703125" style="2" customWidth="1"/>
    <col min="11003" max="11003" width="17.42578125" style="2" customWidth="1"/>
    <col min="11004" max="11004" width="16" style="2" customWidth="1"/>
    <col min="11005" max="11256" width="9.140625" style="2"/>
    <col min="11257" max="11257" width="47.42578125" style="2" customWidth="1"/>
    <col min="11258" max="11258" width="11.5703125" style="2" customWidth="1"/>
    <col min="11259" max="11259" width="17.42578125" style="2" customWidth="1"/>
    <col min="11260" max="11260" width="16" style="2" customWidth="1"/>
    <col min="11261" max="11512" width="9.140625" style="2"/>
    <col min="11513" max="11513" width="47.42578125" style="2" customWidth="1"/>
    <col min="11514" max="11514" width="11.5703125" style="2" customWidth="1"/>
    <col min="11515" max="11515" width="17.42578125" style="2" customWidth="1"/>
    <col min="11516" max="11516" width="16" style="2" customWidth="1"/>
    <col min="11517" max="11768" width="9.140625" style="2"/>
    <col min="11769" max="11769" width="47.42578125" style="2" customWidth="1"/>
    <col min="11770" max="11770" width="11.5703125" style="2" customWidth="1"/>
    <col min="11771" max="11771" width="17.42578125" style="2" customWidth="1"/>
    <col min="11772" max="11772" width="16" style="2" customWidth="1"/>
    <col min="11773" max="12024" width="9.140625" style="2"/>
    <col min="12025" max="12025" width="47.42578125" style="2" customWidth="1"/>
    <col min="12026" max="12026" width="11.5703125" style="2" customWidth="1"/>
    <col min="12027" max="12027" width="17.42578125" style="2" customWidth="1"/>
    <col min="12028" max="12028" width="16" style="2" customWidth="1"/>
    <col min="12029" max="12280" width="9.140625" style="2"/>
    <col min="12281" max="12281" width="47.42578125" style="2" customWidth="1"/>
    <col min="12282" max="12282" width="11.5703125" style="2" customWidth="1"/>
    <col min="12283" max="12283" width="17.42578125" style="2" customWidth="1"/>
    <col min="12284" max="12284" width="16" style="2" customWidth="1"/>
    <col min="12285" max="12536" width="9.140625" style="2"/>
    <col min="12537" max="12537" width="47.42578125" style="2" customWidth="1"/>
    <col min="12538" max="12538" width="11.5703125" style="2" customWidth="1"/>
    <col min="12539" max="12539" width="17.42578125" style="2" customWidth="1"/>
    <col min="12540" max="12540" width="16" style="2" customWidth="1"/>
    <col min="12541" max="12792" width="9.140625" style="2"/>
    <col min="12793" max="12793" width="47.42578125" style="2" customWidth="1"/>
    <col min="12794" max="12794" width="11.5703125" style="2" customWidth="1"/>
    <col min="12795" max="12795" width="17.42578125" style="2" customWidth="1"/>
    <col min="12796" max="12796" width="16" style="2" customWidth="1"/>
    <col min="12797" max="13048" width="9.140625" style="2"/>
    <col min="13049" max="13049" width="47.42578125" style="2" customWidth="1"/>
    <col min="13050" max="13050" width="11.5703125" style="2" customWidth="1"/>
    <col min="13051" max="13051" width="17.42578125" style="2" customWidth="1"/>
    <col min="13052" max="13052" width="16" style="2" customWidth="1"/>
    <col min="13053" max="13304" width="9.140625" style="2"/>
    <col min="13305" max="13305" width="47.42578125" style="2" customWidth="1"/>
    <col min="13306" max="13306" width="11.5703125" style="2" customWidth="1"/>
    <col min="13307" max="13307" width="17.42578125" style="2" customWidth="1"/>
    <col min="13308" max="13308" width="16" style="2" customWidth="1"/>
    <col min="13309" max="13560" width="9.140625" style="2"/>
    <col min="13561" max="13561" width="47.42578125" style="2" customWidth="1"/>
    <col min="13562" max="13562" width="11.5703125" style="2" customWidth="1"/>
    <col min="13563" max="13563" width="17.42578125" style="2" customWidth="1"/>
    <col min="13564" max="13564" width="16" style="2" customWidth="1"/>
    <col min="13565" max="13816" width="9.140625" style="2"/>
    <col min="13817" max="13817" width="47.42578125" style="2" customWidth="1"/>
    <col min="13818" max="13818" width="11.5703125" style="2" customWidth="1"/>
    <col min="13819" max="13819" width="17.42578125" style="2" customWidth="1"/>
    <col min="13820" max="13820" width="16" style="2" customWidth="1"/>
    <col min="13821" max="14072" width="9.140625" style="2"/>
    <col min="14073" max="14073" width="47.42578125" style="2" customWidth="1"/>
    <col min="14074" max="14074" width="11.5703125" style="2" customWidth="1"/>
    <col min="14075" max="14075" width="17.42578125" style="2" customWidth="1"/>
    <col min="14076" max="14076" width="16" style="2" customWidth="1"/>
    <col min="14077" max="14328" width="9.140625" style="2"/>
    <col min="14329" max="14329" width="47.42578125" style="2" customWidth="1"/>
    <col min="14330" max="14330" width="11.5703125" style="2" customWidth="1"/>
    <col min="14331" max="14331" width="17.42578125" style="2" customWidth="1"/>
    <col min="14332" max="14332" width="16" style="2" customWidth="1"/>
    <col min="14333" max="14584" width="9.140625" style="2"/>
    <col min="14585" max="14585" width="47.42578125" style="2" customWidth="1"/>
    <col min="14586" max="14586" width="11.5703125" style="2" customWidth="1"/>
    <col min="14587" max="14587" width="17.42578125" style="2" customWidth="1"/>
    <col min="14588" max="14588" width="16" style="2" customWidth="1"/>
    <col min="14589" max="14840" width="9.140625" style="2"/>
    <col min="14841" max="14841" width="47.42578125" style="2" customWidth="1"/>
    <col min="14842" max="14842" width="11.5703125" style="2" customWidth="1"/>
    <col min="14843" max="14843" width="17.42578125" style="2" customWidth="1"/>
    <col min="14844" max="14844" width="16" style="2" customWidth="1"/>
    <col min="14845" max="15096" width="9.140625" style="2"/>
    <col min="15097" max="15097" width="47.42578125" style="2" customWidth="1"/>
    <col min="15098" max="15098" width="11.5703125" style="2" customWidth="1"/>
    <col min="15099" max="15099" width="17.42578125" style="2" customWidth="1"/>
    <col min="15100" max="15100" width="16" style="2" customWidth="1"/>
    <col min="15101" max="15352" width="9.140625" style="2"/>
    <col min="15353" max="15353" width="47.42578125" style="2" customWidth="1"/>
    <col min="15354" max="15354" width="11.5703125" style="2" customWidth="1"/>
    <col min="15355" max="15355" width="17.42578125" style="2" customWidth="1"/>
    <col min="15356" max="15356" width="16" style="2" customWidth="1"/>
    <col min="15357" max="15608" width="9.140625" style="2"/>
    <col min="15609" max="15609" width="47.42578125" style="2" customWidth="1"/>
    <col min="15610" max="15610" width="11.5703125" style="2" customWidth="1"/>
    <col min="15611" max="15611" width="17.42578125" style="2" customWidth="1"/>
    <col min="15612" max="15612" width="16" style="2" customWidth="1"/>
    <col min="15613" max="15864" width="9.140625" style="2"/>
    <col min="15865" max="15865" width="47.42578125" style="2" customWidth="1"/>
    <col min="15866" max="15866" width="11.5703125" style="2" customWidth="1"/>
    <col min="15867" max="15867" width="17.42578125" style="2" customWidth="1"/>
    <col min="15868" max="15868" width="16" style="2" customWidth="1"/>
    <col min="15869" max="16120" width="9.140625" style="2"/>
    <col min="16121" max="16121" width="47.42578125" style="2" customWidth="1"/>
    <col min="16122" max="16122" width="11.5703125" style="2" customWidth="1"/>
    <col min="16123" max="16123" width="17.42578125" style="2" customWidth="1"/>
    <col min="16124" max="16124" width="16" style="2" customWidth="1"/>
    <col min="16125" max="16384" width="9.140625" style="2"/>
  </cols>
  <sheetData>
    <row r="1" spans="2:7">
      <c r="B1" s="124" t="s">
        <v>0</v>
      </c>
      <c r="C1" s="124"/>
      <c r="D1" s="124"/>
      <c r="E1" s="124"/>
    </row>
    <row r="2" spans="2:7">
      <c r="B2" s="124" t="s">
        <v>1</v>
      </c>
      <c r="C2" s="124"/>
      <c r="D2" s="124"/>
      <c r="E2" s="124"/>
    </row>
    <row r="3" spans="2:7">
      <c r="B3" s="124" t="s">
        <v>2</v>
      </c>
      <c r="C3" s="124"/>
      <c r="D3" s="124"/>
      <c r="E3" s="124"/>
    </row>
    <row r="4" spans="2:7">
      <c r="B4" s="1"/>
      <c r="C4" s="1"/>
      <c r="D4" s="1"/>
      <c r="E4" s="1"/>
    </row>
    <row r="5" spans="2:7">
      <c r="E5" s="3" t="s">
        <v>3</v>
      </c>
    </row>
    <row r="6" spans="2:7" ht="51.95">
      <c r="B6" s="4"/>
      <c r="C6" s="4" t="s">
        <v>4</v>
      </c>
      <c r="D6" s="5" t="s">
        <v>2</v>
      </c>
      <c r="E6" s="6" t="s">
        <v>5</v>
      </c>
    </row>
    <row r="7" spans="2:7">
      <c r="B7" s="7" t="s">
        <v>6</v>
      </c>
      <c r="C7" s="8">
        <v>4</v>
      </c>
      <c r="D7" s="9">
        <v>894876</v>
      </c>
      <c r="E7" s="9">
        <v>752655</v>
      </c>
      <c r="F7" s="10"/>
    </row>
    <row r="8" spans="2:7">
      <c r="B8" s="7" t="s">
        <v>7</v>
      </c>
      <c r="C8" s="8">
        <v>4</v>
      </c>
      <c r="D8" s="9">
        <v>-131708</v>
      </c>
      <c r="E8" s="9">
        <v>-97812</v>
      </c>
    </row>
    <row r="9" spans="2:7" ht="11.45" customHeight="1">
      <c r="B9" s="11" t="s">
        <v>8</v>
      </c>
      <c r="C9" s="12"/>
      <c r="D9" s="13">
        <f>SUM(D7:D8)</f>
        <v>763168</v>
      </c>
      <c r="E9" s="13">
        <f>SUM(E7:E8)</f>
        <v>654843</v>
      </c>
    </row>
    <row r="10" spans="2:7">
      <c r="B10" s="14" t="s">
        <v>9</v>
      </c>
      <c r="C10" s="8">
        <v>5</v>
      </c>
      <c r="D10" s="9">
        <v>50185</v>
      </c>
      <c r="E10" s="9">
        <v>4547</v>
      </c>
    </row>
    <row r="11" spans="2:7">
      <c r="B11" s="14" t="s">
        <v>10</v>
      </c>
      <c r="C11" s="8">
        <v>5</v>
      </c>
      <c r="D11" s="9">
        <v>303174</v>
      </c>
      <c r="E11" s="9">
        <v>192529</v>
      </c>
    </row>
    <row r="12" spans="2:7">
      <c r="B12" s="7" t="s">
        <v>11</v>
      </c>
      <c r="C12" s="8">
        <v>5</v>
      </c>
      <c r="D12" s="9">
        <v>-358216</v>
      </c>
      <c r="E12" s="9">
        <v>-144303</v>
      </c>
    </row>
    <row r="13" spans="2:7">
      <c r="B13" s="11" t="s">
        <v>12</v>
      </c>
      <c r="C13" s="15"/>
      <c r="D13" s="16">
        <f>SUM(D10:D12)</f>
        <v>-4857</v>
      </c>
      <c r="E13" s="16">
        <f>SUM(E10:E12)</f>
        <v>52773</v>
      </c>
    </row>
    <row r="14" spans="2:7" ht="13.5" hidden="1" customHeight="1" outlineLevel="1">
      <c r="B14" s="11" t="s">
        <v>13</v>
      </c>
      <c r="C14" s="15"/>
      <c r="D14" s="17">
        <f>D9+D13</f>
        <v>758311</v>
      </c>
      <c r="E14" s="17">
        <f>E9+E13</f>
        <v>707616</v>
      </c>
    </row>
    <row r="15" spans="2:7" s="1" customFormat="1" collapsed="1">
      <c r="B15" s="7" t="s">
        <v>14</v>
      </c>
      <c r="C15" s="8"/>
      <c r="D15" s="9">
        <v>-5056</v>
      </c>
      <c r="E15" s="9">
        <v>-5871</v>
      </c>
      <c r="G15" s="2"/>
    </row>
    <row r="16" spans="2:7">
      <c r="B16" s="7" t="s">
        <v>15</v>
      </c>
      <c r="C16" s="8" t="s">
        <v>16</v>
      </c>
      <c r="D16" s="9">
        <v>-142678</v>
      </c>
      <c r="E16" s="9">
        <v>112181</v>
      </c>
    </row>
    <row r="17" spans="2:7" s="1" customFormat="1">
      <c r="B17" s="7" t="s">
        <v>17</v>
      </c>
      <c r="C17" s="8"/>
      <c r="D17" s="9">
        <v>539296</v>
      </c>
      <c r="E17" s="9">
        <v>31245</v>
      </c>
      <c r="F17" s="2"/>
      <c r="G17" s="2"/>
    </row>
    <row r="18" spans="2:7" s="1" customFormat="1" ht="12.95" customHeight="1">
      <c r="B18" s="7" t="s">
        <v>18</v>
      </c>
      <c r="C18" s="8"/>
      <c r="D18" s="9">
        <v>554068</v>
      </c>
      <c r="E18" s="9">
        <v>503755</v>
      </c>
      <c r="F18" s="2"/>
      <c r="G18" s="2"/>
    </row>
    <row r="19" spans="2:7">
      <c r="B19" s="7" t="s">
        <v>19</v>
      </c>
      <c r="C19" s="8"/>
      <c r="D19" s="9">
        <v>0</v>
      </c>
      <c r="E19" s="9">
        <v>0</v>
      </c>
    </row>
    <row r="20" spans="2:7">
      <c r="B20" s="11" t="s">
        <v>20</v>
      </c>
      <c r="C20" s="12"/>
      <c r="D20" s="13">
        <f>SUM(D14:D18,D19)</f>
        <v>1703941</v>
      </c>
      <c r="E20" s="13">
        <f>SUM(E14:E18,E19)</f>
        <v>1348926</v>
      </c>
    </row>
    <row r="21" spans="2:7">
      <c r="B21" s="7" t="s">
        <v>21</v>
      </c>
      <c r="C21" s="8">
        <v>6</v>
      </c>
      <c r="D21" s="9">
        <v>-900224</v>
      </c>
      <c r="E21" s="9">
        <v>-413647</v>
      </c>
    </row>
    <row r="22" spans="2:7">
      <c r="B22" s="7" t="s">
        <v>22</v>
      </c>
      <c r="C22" s="8">
        <v>7</v>
      </c>
      <c r="D22" s="9">
        <v>-303441</v>
      </c>
      <c r="E22" s="9">
        <v>-120956</v>
      </c>
    </row>
    <row r="23" spans="2:7">
      <c r="B23" s="7" t="s">
        <v>23</v>
      </c>
      <c r="C23" s="8"/>
      <c r="D23" s="9">
        <v>-118699</v>
      </c>
      <c r="E23" s="9">
        <v>-71240</v>
      </c>
    </row>
    <row r="24" spans="2:7" s="1" customFormat="1">
      <c r="B24" s="11" t="s">
        <v>24</v>
      </c>
      <c r="C24" s="12"/>
      <c r="D24" s="13">
        <f>SUM(D21:D23)</f>
        <v>-1322364</v>
      </c>
      <c r="E24" s="13">
        <f>SUM(E21:E23)</f>
        <v>-605843</v>
      </c>
      <c r="G24" s="2"/>
    </row>
    <row r="25" spans="2:7">
      <c r="B25" s="11" t="s">
        <v>25</v>
      </c>
      <c r="C25" s="18" t="s">
        <v>16</v>
      </c>
      <c r="D25" s="19">
        <f>D20+D24</f>
        <v>381577</v>
      </c>
      <c r="E25" s="19">
        <f>E20+E24</f>
        <v>743083</v>
      </c>
    </row>
    <row r="26" spans="2:7" s="1" customFormat="1">
      <c r="B26" s="7" t="s">
        <v>26</v>
      </c>
      <c r="C26" s="12">
        <v>8</v>
      </c>
      <c r="D26" s="20">
        <v>-45021</v>
      </c>
      <c r="E26" s="20">
        <v>-112865</v>
      </c>
      <c r="G26" s="2"/>
    </row>
    <row r="27" spans="2:7">
      <c r="B27" s="11" t="s">
        <v>27</v>
      </c>
      <c r="C27" s="18"/>
      <c r="D27" s="16">
        <f>D25+D26</f>
        <v>336556</v>
      </c>
      <c r="E27" s="16">
        <f>E25+E26</f>
        <v>630218</v>
      </c>
    </row>
    <row r="28" spans="2:7" s="1" customFormat="1" hidden="1" outlineLevel="1">
      <c r="B28" s="7" t="s">
        <v>28</v>
      </c>
      <c r="C28" s="21"/>
      <c r="D28" s="9"/>
      <c r="E28" s="9"/>
      <c r="G28" s="2"/>
    </row>
    <row r="29" spans="2:7" hidden="1" outlineLevel="1">
      <c r="B29" s="7" t="s">
        <v>29</v>
      </c>
      <c r="C29" s="12"/>
      <c r="D29" s="9"/>
      <c r="E29" s="9"/>
    </row>
    <row r="30" spans="2:7" collapsed="1">
      <c r="B30" s="7" t="s">
        <v>30</v>
      </c>
      <c r="C30" s="12"/>
      <c r="D30" s="22">
        <v>0</v>
      </c>
      <c r="E30" s="22">
        <v>0</v>
      </c>
    </row>
    <row r="31" spans="2:7" s="1" customFormat="1" ht="13.5" thickBot="1">
      <c r="B31" s="11" t="s">
        <v>31</v>
      </c>
      <c r="C31" s="12"/>
      <c r="D31" s="23">
        <f>D27+D29</f>
        <v>336556</v>
      </c>
      <c r="E31" s="23">
        <f>E27+E29</f>
        <v>630218</v>
      </c>
      <c r="G31" s="2"/>
    </row>
    <row r="32" spans="2:7" s="1" customFormat="1" ht="13.5" thickTop="1">
      <c r="B32" s="11" t="s">
        <v>32</v>
      </c>
      <c r="C32" s="8">
        <v>19</v>
      </c>
      <c r="D32" s="24">
        <v>404.85800076158569</v>
      </c>
      <c r="E32" s="24">
        <v>863.20996079073439</v>
      </c>
    </row>
    <row r="33" spans="2:6" s="1" customFormat="1">
      <c r="B33" s="25"/>
      <c r="C33" s="8"/>
      <c r="D33" s="26"/>
      <c r="E33" s="26"/>
    </row>
    <row r="34" spans="2:6">
      <c r="B34" s="3"/>
      <c r="C34" s="3"/>
    </row>
    <row r="35" spans="2:6">
      <c r="B35" s="3"/>
      <c r="C35" s="3"/>
    </row>
    <row r="36" spans="2:6">
      <c r="B36" s="27" t="s">
        <v>33</v>
      </c>
      <c r="C36" s="1"/>
      <c r="D36" s="1"/>
      <c r="E36" s="1" t="s">
        <v>34</v>
      </c>
    </row>
    <row r="37" spans="2:6">
      <c r="B37" s="1"/>
      <c r="C37" s="1"/>
      <c r="D37" s="1"/>
      <c r="E37" s="27"/>
    </row>
    <row r="38" spans="2:6">
      <c r="B38" s="1"/>
      <c r="C38" s="1"/>
      <c r="D38" s="1"/>
      <c r="E38" s="27"/>
    </row>
    <row r="39" spans="2:6">
      <c r="B39" s="27" t="s">
        <v>35</v>
      </c>
      <c r="C39" s="1"/>
      <c r="D39" s="1"/>
      <c r="E39" s="28" t="s">
        <v>36</v>
      </c>
    </row>
    <row r="40" spans="2:6">
      <c r="B40" s="1"/>
      <c r="C40" s="1"/>
      <c r="D40" s="29"/>
      <c r="E40" s="29"/>
    </row>
    <row r="41" spans="2:6">
      <c r="B41" s="3"/>
      <c r="C41" s="3"/>
      <c r="F41" s="3"/>
    </row>
    <row r="42" spans="2:6">
      <c r="B42" s="3"/>
      <c r="C42" s="3"/>
      <c r="D42" s="30"/>
    </row>
    <row r="43" spans="2:6">
      <c r="B43" s="31"/>
      <c r="C43" s="32"/>
      <c r="D43" s="33"/>
    </row>
    <row r="44" spans="2:6">
      <c r="B44" s="3"/>
      <c r="C44" s="3"/>
      <c r="E44" s="34"/>
    </row>
    <row r="45" spans="2:6">
      <c r="B45" s="3"/>
      <c r="C45" s="3"/>
    </row>
    <row r="46" spans="2:6">
      <c r="B46" s="3"/>
      <c r="C46" s="3"/>
    </row>
    <row r="47" spans="2:6">
      <c r="B47" s="3"/>
      <c r="C47" s="3"/>
      <c r="E47" s="35"/>
    </row>
    <row r="48" spans="2:6">
      <c r="B48" s="3"/>
      <c r="C48" s="3"/>
      <c r="E48" s="35"/>
    </row>
    <row r="49" spans="2:5">
      <c r="B49" s="3"/>
      <c r="C49" s="3"/>
    </row>
    <row r="50" spans="2:5">
      <c r="B50" s="3"/>
      <c r="C50" s="3"/>
    </row>
    <row r="51" spans="2:5">
      <c r="B51" s="3"/>
      <c r="C51" s="3"/>
    </row>
    <row r="52" spans="2:5">
      <c r="B52" s="3"/>
      <c r="C52" s="3"/>
    </row>
    <row r="53" spans="2:5">
      <c r="B53" s="3"/>
      <c r="C53" s="3"/>
      <c r="D53" s="36"/>
    </row>
    <row r="54" spans="2:5">
      <c r="B54" s="37"/>
      <c r="C54" s="37"/>
      <c r="E54" s="36"/>
    </row>
    <row r="55" spans="2:5">
      <c r="B55" s="37"/>
      <c r="C55" s="37"/>
      <c r="D55" s="36"/>
      <c r="E55" s="36"/>
    </row>
    <row r="56" spans="2:5">
      <c r="B56" s="38"/>
      <c r="C56" s="38"/>
      <c r="D56" s="39"/>
      <c r="E56" s="39"/>
    </row>
    <row r="57" spans="2:5">
      <c r="B57" s="3"/>
      <c r="C57" s="3"/>
    </row>
    <row r="58" spans="2:5">
      <c r="B58" s="3"/>
      <c r="C58" s="3"/>
    </row>
    <row r="59" spans="2:5">
      <c r="B59" s="3"/>
      <c r="C59" s="3"/>
    </row>
    <row r="60" spans="2:5">
      <c r="B60" s="3"/>
      <c r="C60" s="3"/>
    </row>
    <row r="63" spans="2:5">
      <c r="B63" s="3"/>
      <c r="C63" s="3"/>
    </row>
    <row r="64" spans="2:5">
      <c r="B64" s="3"/>
      <c r="C64" s="3"/>
    </row>
    <row r="65" spans="1:16128">
      <c r="B65" s="3"/>
      <c r="C65" s="3"/>
    </row>
    <row r="66" spans="1:16128" s="3" customFormat="1">
      <c r="A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</row>
    <row r="67" spans="1:16128" s="3" customFormat="1">
      <c r="A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</row>
  </sheetData>
  <mergeCells count="3">
    <mergeCell ref="B1:E1"/>
    <mergeCell ref="B2:E2"/>
    <mergeCell ref="B3:E3"/>
  </mergeCells>
  <pageMargins left="0.27559055118110237" right="0.19685039370078741" top="0.15748031496062992" bottom="0" header="0.27559055118110237" footer="0.2362204724409449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5DFA-4BCC-413A-81FA-826ED2EDDD5A}">
  <dimension ref="B1:H49"/>
  <sheetViews>
    <sheetView showGridLines="0" zoomScaleNormal="100" zoomScaleSheetLayoutView="115" workbookViewId="0"/>
  </sheetViews>
  <sheetFormatPr defaultColWidth="9.140625" defaultRowHeight="12.95" outlineLevelRow="2"/>
  <cols>
    <col min="1" max="1" width="2.85546875" style="25" customWidth="1"/>
    <col min="2" max="2" width="47.5703125" style="25" customWidth="1"/>
    <col min="3" max="3" width="11.85546875" style="25" customWidth="1"/>
    <col min="4" max="4" width="22.140625" style="25" customWidth="1"/>
    <col min="5" max="5" width="13.85546875" style="25" customWidth="1"/>
    <col min="6" max="6" width="2.140625" style="25" customWidth="1"/>
    <col min="7" max="247" width="9.140625" style="25"/>
    <col min="248" max="248" width="45.140625" style="25" customWidth="1"/>
    <col min="249" max="249" width="10.5703125" style="25" customWidth="1"/>
    <col min="250" max="250" width="17" style="25" customWidth="1"/>
    <col min="251" max="251" width="16.140625" style="25" customWidth="1"/>
    <col min="252" max="503" width="9.140625" style="25"/>
    <col min="504" max="504" width="45.140625" style="25" customWidth="1"/>
    <col min="505" max="505" width="10.5703125" style="25" customWidth="1"/>
    <col min="506" max="506" width="17" style="25" customWidth="1"/>
    <col min="507" max="507" width="16.140625" style="25" customWidth="1"/>
    <col min="508" max="759" width="9.140625" style="25"/>
    <col min="760" max="760" width="45.140625" style="25" customWidth="1"/>
    <col min="761" max="761" width="10.5703125" style="25" customWidth="1"/>
    <col min="762" max="762" width="17" style="25" customWidth="1"/>
    <col min="763" max="763" width="16.140625" style="25" customWidth="1"/>
    <col min="764" max="1015" width="9.140625" style="25"/>
    <col min="1016" max="1016" width="45.140625" style="25" customWidth="1"/>
    <col min="1017" max="1017" width="10.5703125" style="25" customWidth="1"/>
    <col min="1018" max="1018" width="17" style="25" customWidth="1"/>
    <col min="1019" max="1019" width="16.140625" style="25" customWidth="1"/>
    <col min="1020" max="1271" width="9.140625" style="25"/>
    <col min="1272" max="1272" width="45.140625" style="25" customWidth="1"/>
    <col min="1273" max="1273" width="10.5703125" style="25" customWidth="1"/>
    <col min="1274" max="1274" width="17" style="25" customWidth="1"/>
    <col min="1275" max="1275" width="16.140625" style="25" customWidth="1"/>
    <col min="1276" max="1527" width="9.140625" style="25"/>
    <col min="1528" max="1528" width="45.140625" style="25" customWidth="1"/>
    <col min="1529" max="1529" width="10.5703125" style="25" customWidth="1"/>
    <col min="1530" max="1530" width="17" style="25" customWidth="1"/>
    <col min="1531" max="1531" width="16.140625" style="25" customWidth="1"/>
    <col min="1532" max="1783" width="9.140625" style="25"/>
    <col min="1784" max="1784" width="45.140625" style="25" customWidth="1"/>
    <col min="1785" max="1785" width="10.5703125" style="25" customWidth="1"/>
    <col min="1786" max="1786" width="17" style="25" customWidth="1"/>
    <col min="1787" max="1787" width="16.140625" style="25" customWidth="1"/>
    <col min="1788" max="2039" width="9.140625" style="25"/>
    <col min="2040" max="2040" width="45.140625" style="25" customWidth="1"/>
    <col min="2041" max="2041" width="10.5703125" style="25" customWidth="1"/>
    <col min="2042" max="2042" width="17" style="25" customWidth="1"/>
    <col min="2043" max="2043" width="16.140625" style="25" customWidth="1"/>
    <col min="2044" max="2295" width="9.140625" style="25"/>
    <col min="2296" max="2296" width="45.140625" style="25" customWidth="1"/>
    <col min="2297" max="2297" width="10.5703125" style="25" customWidth="1"/>
    <col min="2298" max="2298" width="17" style="25" customWidth="1"/>
    <col min="2299" max="2299" width="16.140625" style="25" customWidth="1"/>
    <col min="2300" max="2551" width="9.140625" style="25"/>
    <col min="2552" max="2552" width="45.140625" style="25" customWidth="1"/>
    <col min="2553" max="2553" width="10.5703125" style="25" customWidth="1"/>
    <col min="2554" max="2554" width="17" style="25" customWidth="1"/>
    <col min="2555" max="2555" width="16.140625" style="25" customWidth="1"/>
    <col min="2556" max="2807" width="9.140625" style="25"/>
    <col min="2808" max="2808" width="45.140625" style="25" customWidth="1"/>
    <col min="2809" max="2809" width="10.5703125" style="25" customWidth="1"/>
    <col min="2810" max="2810" width="17" style="25" customWidth="1"/>
    <col min="2811" max="2811" width="16.140625" style="25" customWidth="1"/>
    <col min="2812" max="3063" width="9.140625" style="25"/>
    <col min="3064" max="3064" width="45.140625" style="25" customWidth="1"/>
    <col min="3065" max="3065" width="10.5703125" style="25" customWidth="1"/>
    <col min="3066" max="3066" width="17" style="25" customWidth="1"/>
    <col min="3067" max="3067" width="16.140625" style="25" customWidth="1"/>
    <col min="3068" max="3319" width="9.140625" style="25"/>
    <col min="3320" max="3320" width="45.140625" style="25" customWidth="1"/>
    <col min="3321" max="3321" width="10.5703125" style="25" customWidth="1"/>
    <col min="3322" max="3322" width="17" style="25" customWidth="1"/>
    <col min="3323" max="3323" width="16.140625" style="25" customWidth="1"/>
    <col min="3324" max="3575" width="9.140625" style="25"/>
    <col min="3576" max="3576" width="45.140625" style="25" customWidth="1"/>
    <col min="3577" max="3577" width="10.5703125" style="25" customWidth="1"/>
    <col min="3578" max="3578" width="17" style="25" customWidth="1"/>
    <col min="3579" max="3579" width="16.140625" style="25" customWidth="1"/>
    <col min="3580" max="3831" width="9.140625" style="25"/>
    <col min="3832" max="3832" width="45.140625" style="25" customWidth="1"/>
    <col min="3833" max="3833" width="10.5703125" style="25" customWidth="1"/>
    <col min="3834" max="3834" width="17" style="25" customWidth="1"/>
    <col min="3835" max="3835" width="16.140625" style="25" customWidth="1"/>
    <col min="3836" max="4087" width="9.140625" style="25"/>
    <col min="4088" max="4088" width="45.140625" style="25" customWidth="1"/>
    <col min="4089" max="4089" width="10.5703125" style="25" customWidth="1"/>
    <col min="4090" max="4090" width="17" style="25" customWidth="1"/>
    <col min="4091" max="4091" width="16.140625" style="25" customWidth="1"/>
    <col min="4092" max="4343" width="9.140625" style="25"/>
    <col min="4344" max="4344" width="45.140625" style="25" customWidth="1"/>
    <col min="4345" max="4345" width="10.5703125" style="25" customWidth="1"/>
    <col min="4346" max="4346" width="17" style="25" customWidth="1"/>
    <col min="4347" max="4347" width="16.140625" style="25" customWidth="1"/>
    <col min="4348" max="4599" width="9.140625" style="25"/>
    <col min="4600" max="4600" width="45.140625" style="25" customWidth="1"/>
    <col min="4601" max="4601" width="10.5703125" style="25" customWidth="1"/>
    <col min="4602" max="4602" width="17" style="25" customWidth="1"/>
    <col min="4603" max="4603" width="16.140625" style="25" customWidth="1"/>
    <col min="4604" max="4855" width="9.140625" style="25"/>
    <col min="4856" max="4856" width="45.140625" style="25" customWidth="1"/>
    <col min="4857" max="4857" width="10.5703125" style="25" customWidth="1"/>
    <col min="4858" max="4858" width="17" style="25" customWidth="1"/>
    <col min="4859" max="4859" width="16.140625" style="25" customWidth="1"/>
    <col min="4860" max="5111" width="9.140625" style="25"/>
    <col min="5112" max="5112" width="45.140625" style="25" customWidth="1"/>
    <col min="5113" max="5113" width="10.5703125" style="25" customWidth="1"/>
    <col min="5114" max="5114" width="17" style="25" customWidth="1"/>
    <col min="5115" max="5115" width="16.140625" style="25" customWidth="1"/>
    <col min="5116" max="5367" width="9.140625" style="25"/>
    <col min="5368" max="5368" width="45.140625" style="25" customWidth="1"/>
    <col min="5369" max="5369" width="10.5703125" style="25" customWidth="1"/>
    <col min="5370" max="5370" width="17" style="25" customWidth="1"/>
    <col min="5371" max="5371" width="16.140625" style="25" customWidth="1"/>
    <col min="5372" max="5623" width="9.140625" style="25"/>
    <col min="5624" max="5624" width="45.140625" style="25" customWidth="1"/>
    <col min="5625" max="5625" width="10.5703125" style="25" customWidth="1"/>
    <col min="5626" max="5626" width="17" style="25" customWidth="1"/>
    <col min="5627" max="5627" width="16.140625" style="25" customWidth="1"/>
    <col min="5628" max="5879" width="9.140625" style="25"/>
    <col min="5880" max="5880" width="45.140625" style="25" customWidth="1"/>
    <col min="5881" max="5881" width="10.5703125" style="25" customWidth="1"/>
    <col min="5882" max="5882" width="17" style="25" customWidth="1"/>
    <col min="5883" max="5883" width="16.140625" style="25" customWidth="1"/>
    <col min="5884" max="6135" width="9.140625" style="25"/>
    <col min="6136" max="6136" width="45.140625" style="25" customWidth="1"/>
    <col min="6137" max="6137" width="10.5703125" style="25" customWidth="1"/>
    <col min="6138" max="6138" width="17" style="25" customWidth="1"/>
    <col min="6139" max="6139" width="16.140625" style="25" customWidth="1"/>
    <col min="6140" max="6391" width="9.140625" style="25"/>
    <col min="6392" max="6392" width="45.140625" style="25" customWidth="1"/>
    <col min="6393" max="6393" width="10.5703125" style="25" customWidth="1"/>
    <col min="6394" max="6394" width="17" style="25" customWidth="1"/>
    <col min="6395" max="6395" width="16.140625" style="25" customWidth="1"/>
    <col min="6396" max="6647" width="9.140625" style="25"/>
    <col min="6648" max="6648" width="45.140625" style="25" customWidth="1"/>
    <col min="6649" max="6649" width="10.5703125" style="25" customWidth="1"/>
    <col min="6650" max="6650" width="17" style="25" customWidth="1"/>
    <col min="6651" max="6651" width="16.140625" style="25" customWidth="1"/>
    <col min="6652" max="6903" width="9.140625" style="25"/>
    <col min="6904" max="6904" width="45.140625" style="25" customWidth="1"/>
    <col min="6905" max="6905" width="10.5703125" style="25" customWidth="1"/>
    <col min="6906" max="6906" width="17" style="25" customWidth="1"/>
    <col min="6907" max="6907" width="16.140625" style="25" customWidth="1"/>
    <col min="6908" max="7159" width="9.140625" style="25"/>
    <col min="7160" max="7160" width="45.140625" style="25" customWidth="1"/>
    <col min="7161" max="7161" width="10.5703125" style="25" customWidth="1"/>
    <col min="7162" max="7162" width="17" style="25" customWidth="1"/>
    <col min="7163" max="7163" width="16.140625" style="25" customWidth="1"/>
    <col min="7164" max="7415" width="9.140625" style="25"/>
    <col min="7416" max="7416" width="45.140625" style="25" customWidth="1"/>
    <col min="7417" max="7417" width="10.5703125" style="25" customWidth="1"/>
    <col min="7418" max="7418" width="17" style="25" customWidth="1"/>
    <col min="7419" max="7419" width="16.140625" style="25" customWidth="1"/>
    <col min="7420" max="7671" width="9.140625" style="25"/>
    <col min="7672" max="7672" width="45.140625" style="25" customWidth="1"/>
    <col min="7673" max="7673" width="10.5703125" style="25" customWidth="1"/>
    <col min="7674" max="7674" width="17" style="25" customWidth="1"/>
    <col min="7675" max="7675" width="16.140625" style="25" customWidth="1"/>
    <col min="7676" max="7927" width="9.140625" style="25"/>
    <col min="7928" max="7928" width="45.140625" style="25" customWidth="1"/>
    <col min="7929" max="7929" width="10.5703125" style="25" customWidth="1"/>
    <col min="7930" max="7930" width="17" style="25" customWidth="1"/>
    <col min="7931" max="7931" width="16.140625" style="25" customWidth="1"/>
    <col min="7932" max="8183" width="9.140625" style="25"/>
    <col min="8184" max="8184" width="45.140625" style="25" customWidth="1"/>
    <col min="8185" max="8185" width="10.5703125" style="25" customWidth="1"/>
    <col min="8186" max="8186" width="17" style="25" customWidth="1"/>
    <col min="8187" max="8187" width="16.140625" style="25" customWidth="1"/>
    <col min="8188" max="8439" width="9.140625" style="25"/>
    <col min="8440" max="8440" width="45.140625" style="25" customWidth="1"/>
    <col min="8441" max="8441" width="10.5703125" style="25" customWidth="1"/>
    <col min="8442" max="8442" width="17" style="25" customWidth="1"/>
    <col min="8443" max="8443" width="16.140625" style="25" customWidth="1"/>
    <col min="8444" max="8695" width="9.140625" style="25"/>
    <col min="8696" max="8696" width="45.140625" style="25" customWidth="1"/>
    <col min="8697" max="8697" width="10.5703125" style="25" customWidth="1"/>
    <col min="8698" max="8698" width="17" style="25" customWidth="1"/>
    <col min="8699" max="8699" width="16.140625" style="25" customWidth="1"/>
    <col min="8700" max="8951" width="9.140625" style="25"/>
    <col min="8952" max="8952" width="45.140625" style="25" customWidth="1"/>
    <col min="8953" max="8953" width="10.5703125" style="25" customWidth="1"/>
    <col min="8954" max="8954" width="17" style="25" customWidth="1"/>
    <col min="8955" max="8955" width="16.140625" style="25" customWidth="1"/>
    <col min="8956" max="9207" width="9.140625" style="25"/>
    <col min="9208" max="9208" width="45.140625" style="25" customWidth="1"/>
    <col min="9209" max="9209" width="10.5703125" style="25" customWidth="1"/>
    <col min="9210" max="9210" width="17" style="25" customWidth="1"/>
    <col min="9211" max="9211" width="16.140625" style="25" customWidth="1"/>
    <col min="9212" max="9463" width="9.140625" style="25"/>
    <col min="9464" max="9464" width="45.140625" style="25" customWidth="1"/>
    <col min="9465" max="9465" width="10.5703125" style="25" customWidth="1"/>
    <col min="9466" max="9466" width="17" style="25" customWidth="1"/>
    <col min="9467" max="9467" width="16.140625" style="25" customWidth="1"/>
    <col min="9468" max="9719" width="9.140625" style="25"/>
    <col min="9720" max="9720" width="45.140625" style="25" customWidth="1"/>
    <col min="9721" max="9721" width="10.5703125" style="25" customWidth="1"/>
    <col min="9722" max="9722" width="17" style="25" customWidth="1"/>
    <col min="9723" max="9723" width="16.140625" style="25" customWidth="1"/>
    <col min="9724" max="9975" width="9.140625" style="25"/>
    <col min="9976" max="9976" width="45.140625" style="25" customWidth="1"/>
    <col min="9977" max="9977" width="10.5703125" style="25" customWidth="1"/>
    <col min="9978" max="9978" width="17" style="25" customWidth="1"/>
    <col min="9979" max="9979" width="16.140625" style="25" customWidth="1"/>
    <col min="9980" max="10231" width="9.140625" style="25"/>
    <col min="10232" max="10232" width="45.140625" style="25" customWidth="1"/>
    <col min="10233" max="10233" width="10.5703125" style="25" customWidth="1"/>
    <col min="10234" max="10234" width="17" style="25" customWidth="1"/>
    <col min="10235" max="10235" width="16.140625" style="25" customWidth="1"/>
    <col min="10236" max="10487" width="9.140625" style="25"/>
    <col min="10488" max="10488" width="45.140625" style="25" customWidth="1"/>
    <col min="10489" max="10489" width="10.5703125" style="25" customWidth="1"/>
    <col min="10490" max="10490" width="17" style="25" customWidth="1"/>
    <col min="10491" max="10491" width="16.140625" style="25" customWidth="1"/>
    <col min="10492" max="10743" width="9.140625" style="25"/>
    <col min="10744" max="10744" width="45.140625" style="25" customWidth="1"/>
    <col min="10745" max="10745" width="10.5703125" style="25" customWidth="1"/>
    <col min="10746" max="10746" width="17" style="25" customWidth="1"/>
    <col min="10747" max="10747" width="16.140625" style="25" customWidth="1"/>
    <col min="10748" max="10999" width="9.140625" style="25"/>
    <col min="11000" max="11000" width="45.140625" style="25" customWidth="1"/>
    <col min="11001" max="11001" width="10.5703125" style="25" customWidth="1"/>
    <col min="11002" max="11002" width="17" style="25" customWidth="1"/>
    <col min="11003" max="11003" width="16.140625" style="25" customWidth="1"/>
    <col min="11004" max="11255" width="9.140625" style="25"/>
    <col min="11256" max="11256" width="45.140625" style="25" customWidth="1"/>
    <col min="11257" max="11257" width="10.5703125" style="25" customWidth="1"/>
    <col min="11258" max="11258" width="17" style="25" customWidth="1"/>
    <col min="11259" max="11259" width="16.140625" style="25" customWidth="1"/>
    <col min="11260" max="11511" width="9.140625" style="25"/>
    <col min="11512" max="11512" width="45.140625" style="25" customWidth="1"/>
    <col min="11513" max="11513" width="10.5703125" style="25" customWidth="1"/>
    <col min="11514" max="11514" width="17" style="25" customWidth="1"/>
    <col min="11515" max="11515" width="16.140625" style="25" customWidth="1"/>
    <col min="11516" max="11767" width="9.140625" style="25"/>
    <col min="11768" max="11768" width="45.140625" style="25" customWidth="1"/>
    <col min="11769" max="11769" width="10.5703125" style="25" customWidth="1"/>
    <col min="11770" max="11770" width="17" style="25" customWidth="1"/>
    <col min="11771" max="11771" width="16.140625" style="25" customWidth="1"/>
    <col min="11772" max="12023" width="9.140625" style="25"/>
    <col min="12024" max="12024" width="45.140625" style="25" customWidth="1"/>
    <col min="12025" max="12025" width="10.5703125" style="25" customWidth="1"/>
    <col min="12026" max="12026" width="17" style="25" customWidth="1"/>
    <col min="12027" max="12027" width="16.140625" style="25" customWidth="1"/>
    <col min="12028" max="12279" width="9.140625" style="25"/>
    <col min="12280" max="12280" width="45.140625" style="25" customWidth="1"/>
    <col min="12281" max="12281" width="10.5703125" style="25" customWidth="1"/>
    <col min="12282" max="12282" width="17" style="25" customWidth="1"/>
    <col min="12283" max="12283" width="16.140625" style="25" customWidth="1"/>
    <col min="12284" max="12535" width="9.140625" style="25"/>
    <col min="12536" max="12536" width="45.140625" style="25" customWidth="1"/>
    <col min="12537" max="12537" width="10.5703125" style="25" customWidth="1"/>
    <col min="12538" max="12538" width="17" style="25" customWidth="1"/>
    <col min="12539" max="12539" width="16.140625" style="25" customWidth="1"/>
    <col min="12540" max="12791" width="9.140625" style="25"/>
    <col min="12792" max="12792" width="45.140625" style="25" customWidth="1"/>
    <col min="12793" max="12793" width="10.5703125" style="25" customWidth="1"/>
    <col min="12794" max="12794" width="17" style="25" customWidth="1"/>
    <col min="12795" max="12795" width="16.140625" style="25" customWidth="1"/>
    <col min="12796" max="13047" width="9.140625" style="25"/>
    <col min="13048" max="13048" width="45.140625" style="25" customWidth="1"/>
    <col min="13049" max="13049" width="10.5703125" style="25" customWidth="1"/>
    <col min="13050" max="13050" width="17" style="25" customWidth="1"/>
    <col min="13051" max="13051" width="16.140625" style="25" customWidth="1"/>
    <col min="13052" max="13303" width="9.140625" style="25"/>
    <col min="13304" max="13304" width="45.140625" style="25" customWidth="1"/>
    <col min="13305" max="13305" width="10.5703125" style="25" customWidth="1"/>
    <col min="13306" max="13306" width="17" style="25" customWidth="1"/>
    <col min="13307" max="13307" width="16.140625" style="25" customWidth="1"/>
    <col min="13308" max="13559" width="9.140625" style="25"/>
    <col min="13560" max="13560" width="45.140625" style="25" customWidth="1"/>
    <col min="13561" max="13561" width="10.5703125" style="25" customWidth="1"/>
    <col min="13562" max="13562" width="17" style="25" customWidth="1"/>
    <col min="13563" max="13563" width="16.140625" style="25" customWidth="1"/>
    <col min="13564" max="13815" width="9.140625" style="25"/>
    <col min="13816" max="13816" width="45.140625" style="25" customWidth="1"/>
    <col min="13817" max="13817" width="10.5703125" style="25" customWidth="1"/>
    <col min="13818" max="13818" width="17" style="25" customWidth="1"/>
    <col min="13819" max="13819" width="16.140625" style="25" customWidth="1"/>
    <col min="13820" max="14071" width="9.140625" style="25"/>
    <col min="14072" max="14072" width="45.140625" style="25" customWidth="1"/>
    <col min="14073" max="14073" width="10.5703125" style="25" customWidth="1"/>
    <col min="14074" max="14074" width="17" style="25" customWidth="1"/>
    <col min="14075" max="14075" width="16.140625" style="25" customWidth="1"/>
    <col min="14076" max="14327" width="9.140625" style="25"/>
    <col min="14328" max="14328" width="45.140625" style="25" customWidth="1"/>
    <col min="14329" max="14329" width="10.5703125" style="25" customWidth="1"/>
    <col min="14330" max="14330" width="17" style="25" customWidth="1"/>
    <col min="14331" max="14331" width="16.140625" style="25" customWidth="1"/>
    <col min="14332" max="14583" width="9.140625" style="25"/>
    <col min="14584" max="14584" width="45.140625" style="25" customWidth="1"/>
    <col min="14585" max="14585" width="10.5703125" style="25" customWidth="1"/>
    <col min="14586" max="14586" width="17" style="25" customWidth="1"/>
    <col min="14587" max="14587" width="16.140625" style="25" customWidth="1"/>
    <col min="14588" max="14839" width="9.140625" style="25"/>
    <col min="14840" max="14840" width="45.140625" style="25" customWidth="1"/>
    <col min="14841" max="14841" width="10.5703125" style="25" customWidth="1"/>
    <col min="14842" max="14842" width="17" style="25" customWidth="1"/>
    <col min="14843" max="14843" width="16.140625" style="25" customWidth="1"/>
    <col min="14844" max="15095" width="9.140625" style="25"/>
    <col min="15096" max="15096" width="45.140625" style="25" customWidth="1"/>
    <col min="15097" max="15097" width="10.5703125" style="25" customWidth="1"/>
    <col min="15098" max="15098" width="17" style="25" customWidth="1"/>
    <col min="15099" max="15099" width="16.140625" style="25" customWidth="1"/>
    <col min="15100" max="15351" width="9.140625" style="25"/>
    <col min="15352" max="15352" width="45.140625" style="25" customWidth="1"/>
    <col min="15353" max="15353" width="10.5703125" style="25" customWidth="1"/>
    <col min="15354" max="15354" width="17" style="25" customWidth="1"/>
    <col min="15355" max="15355" width="16.140625" style="25" customWidth="1"/>
    <col min="15356" max="15607" width="9.140625" style="25"/>
    <col min="15608" max="15608" width="45.140625" style="25" customWidth="1"/>
    <col min="15609" max="15609" width="10.5703125" style="25" customWidth="1"/>
    <col min="15610" max="15610" width="17" style="25" customWidth="1"/>
    <col min="15611" max="15611" width="16.140625" style="25" customWidth="1"/>
    <col min="15612" max="15863" width="9.140625" style="25"/>
    <col min="15864" max="15864" width="45.140625" style="25" customWidth="1"/>
    <col min="15865" max="15865" width="10.5703125" style="25" customWidth="1"/>
    <col min="15866" max="15866" width="17" style="25" customWidth="1"/>
    <col min="15867" max="15867" width="16.140625" style="25" customWidth="1"/>
    <col min="15868" max="16119" width="9.140625" style="25"/>
    <col min="16120" max="16120" width="45.140625" style="25" customWidth="1"/>
    <col min="16121" max="16121" width="10.5703125" style="25" customWidth="1"/>
    <col min="16122" max="16122" width="17" style="25" customWidth="1"/>
    <col min="16123" max="16123" width="16.140625" style="25" customWidth="1"/>
    <col min="16124" max="16384" width="9.140625" style="25"/>
  </cols>
  <sheetData>
    <row r="1" spans="2:5">
      <c r="B1" s="125" t="s">
        <v>0</v>
      </c>
      <c r="C1" s="125"/>
      <c r="D1" s="125"/>
      <c r="E1" s="125"/>
    </row>
    <row r="2" spans="2:5">
      <c r="B2" s="125" t="s">
        <v>37</v>
      </c>
      <c r="C2" s="125"/>
      <c r="D2" s="125"/>
      <c r="E2" s="125"/>
    </row>
    <row r="3" spans="2:5">
      <c r="B3" s="125" t="s">
        <v>38</v>
      </c>
      <c r="C3" s="125"/>
      <c r="D3" s="125"/>
      <c r="E3" s="125"/>
    </row>
    <row r="4" spans="2:5">
      <c r="B4" s="126"/>
      <c r="C4" s="126"/>
      <c r="D4" s="126"/>
      <c r="E4" s="126"/>
    </row>
    <row r="5" spans="2:5">
      <c r="B5" s="15"/>
      <c r="D5" s="40"/>
      <c r="E5" s="41" t="s">
        <v>3</v>
      </c>
    </row>
    <row r="6" spans="2:5" ht="26.1">
      <c r="B6" s="15"/>
      <c r="C6" s="42" t="s">
        <v>4</v>
      </c>
      <c r="D6" s="43" t="s">
        <v>39</v>
      </c>
      <c r="E6" s="43" t="s">
        <v>40</v>
      </c>
    </row>
    <row r="7" spans="2:5">
      <c r="B7" s="11" t="s">
        <v>41</v>
      </c>
      <c r="C7" s="40"/>
      <c r="D7" s="40"/>
      <c r="E7" s="40"/>
    </row>
    <row r="8" spans="2:5">
      <c r="B8" s="44" t="s">
        <v>42</v>
      </c>
      <c r="C8" s="25">
        <v>9</v>
      </c>
      <c r="D8" s="45">
        <v>420593</v>
      </c>
      <c r="E8" s="45">
        <v>853771</v>
      </c>
    </row>
    <row r="9" spans="2:5">
      <c r="B9" s="44" t="s">
        <v>43</v>
      </c>
      <c r="C9" s="25">
        <v>10</v>
      </c>
      <c r="D9" s="45">
        <v>363271</v>
      </c>
      <c r="E9" s="45">
        <v>122166</v>
      </c>
    </row>
    <row r="10" spans="2:5" ht="39" outlineLevel="1">
      <c r="B10" s="46" t="s">
        <v>44</v>
      </c>
      <c r="C10" s="25">
        <v>11</v>
      </c>
      <c r="D10" s="45">
        <v>7736177</v>
      </c>
      <c r="E10" s="45">
        <v>8113187</v>
      </c>
    </row>
    <row r="11" spans="2:5">
      <c r="B11" s="44" t="s">
        <v>45</v>
      </c>
      <c r="C11" s="25">
        <v>11</v>
      </c>
      <c r="D11" s="45">
        <v>3466534</v>
      </c>
      <c r="E11" s="45">
        <v>3377702</v>
      </c>
    </row>
    <row r="12" spans="2:5">
      <c r="B12" s="44" t="s">
        <v>46</v>
      </c>
      <c r="C12" s="25">
        <v>11</v>
      </c>
      <c r="D12" s="45">
        <v>4269643</v>
      </c>
      <c r="E12" s="45">
        <v>4735485</v>
      </c>
    </row>
    <row r="13" spans="2:5">
      <c r="B13" s="47" t="s">
        <v>47</v>
      </c>
      <c r="C13" s="25">
        <v>12</v>
      </c>
      <c r="D13" s="45">
        <v>137732</v>
      </c>
      <c r="E13" s="45">
        <v>25000</v>
      </c>
    </row>
    <row r="14" spans="2:5">
      <c r="B14" s="47" t="s">
        <v>48</v>
      </c>
      <c r="C14" s="25">
        <v>13</v>
      </c>
      <c r="D14" s="45">
        <v>104565</v>
      </c>
      <c r="E14" s="45">
        <v>92951</v>
      </c>
    </row>
    <row r="15" spans="2:5" outlineLevel="2">
      <c r="B15" s="46" t="s">
        <v>49</v>
      </c>
      <c r="D15" s="45">
        <v>0</v>
      </c>
      <c r="E15" s="45">
        <v>0</v>
      </c>
    </row>
    <row r="16" spans="2:5">
      <c r="B16" s="46" t="s">
        <v>50</v>
      </c>
      <c r="D16" s="45">
        <v>1336331</v>
      </c>
      <c r="E16" s="45">
        <v>251882</v>
      </c>
    </row>
    <row r="17" spans="2:8">
      <c r="B17" s="47" t="s">
        <v>51</v>
      </c>
      <c r="D17" s="45">
        <v>303974</v>
      </c>
      <c r="E17" s="45">
        <v>146862</v>
      </c>
    </row>
    <row r="18" spans="2:8">
      <c r="B18" s="47" t="s">
        <v>52</v>
      </c>
      <c r="D18" s="45">
        <v>69771</v>
      </c>
      <c r="E18" s="45">
        <v>69704</v>
      </c>
    </row>
    <row r="19" spans="2:8">
      <c r="B19" s="47" t="s">
        <v>53</v>
      </c>
      <c r="C19" s="25">
        <v>14</v>
      </c>
      <c r="D19" s="48">
        <f>D20-SUM(D8:D10,D13:D18)</f>
        <v>198584</v>
      </c>
      <c r="E19" s="48">
        <f>E20-SUM(E8:E10,E13:E18)</f>
        <v>196778</v>
      </c>
    </row>
    <row r="20" spans="2:8" s="40" customFormat="1" ht="13.5" thickBot="1">
      <c r="B20" s="49" t="s">
        <v>54</v>
      </c>
      <c r="D20" s="50">
        <v>10670998</v>
      </c>
      <c r="E20" s="50">
        <v>9872301</v>
      </c>
      <c r="G20" s="25"/>
      <c r="H20" s="25"/>
    </row>
    <row r="21" spans="2:8" ht="13.5" thickTop="1">
      <c r="B21" s="49"/>
      <c r="C21" s="40"/>
      <c r="D21" s="52"/>
      <c r="E21" s="52"/>
    </row>
    <row r="22" spans="2:8">
      <c r="B22" s="49" t="s">
        <v>55</v>
      </c>
      <c r="C22" s="40"/>
      <c r="D22" s="52"/>
      <c r="E22" s="52"/>
    </row>
    <row r="23" spans="2:8">
      <c r="B23" s="47" t="s">
        <v>56</v>
      </c>
      <c r="C23" s="25">
        <v>15</v>
      </c>
      <c r="D23" s="45">
        <v>4407430</v>
      </c>
      <c r="E23" s="45">
        <v>4710580</v>
      </c>
    </row>
    <row r="24" spans="2:8">
      <c r="B24" s="47" t="s">
        <v>57</v>
      </c>
      <c r="C24" s="25">
        <v>16</v>
      </c>
      <c r="D24" s="45">
        <v>11675</v>
      </c>
      <c r="E24" s="45">
        <v>26419</v>
      </c>
    </row>
    <row r="25" spans="2:8">
      <c r="B25" s="47" t="s">
        <v>58</v>
      </c>
      <c r="C25" s="25">
        <v>17</v>
      </c>
      <c r="D25" s="45">
        <v>1210279</v>
      </c>
      <c r="E25" s="45">
        <v>135044</v>
      </c>
    </row>
    <row r="26" spans="2:8" ht="26.1">
      <c r="B26" s="46" t="s">
        <v>59</v>
      </c>
      <c r="D26" s="45">
        <v>0</v>
      </c>
      <c r="E26" s="45">
        <v>204659</v>
      </c>
    </row>
    <row r="27" spans="2:8" ht="26.1" outlineLevel="1">
      <c r="B27" s="46" t="s">
        <v>60</v>
      </c>
      <c r="D27" s="45">
        <v>0</v>
      </c>
      <c r="E27" s="45">
        <v>0</v>
      </c>
    </row>
    <row r="28" spans="2:8">
      <c r="B28" s="47" t="s">
        <v>61</v>
      </c>
      <c r="C28" s="25">
        <v>18</v>
      </c>
      <c r="D28" s="45">
        <f>D29-D23-D25-D24-D26-D27+2</f>
        <v>472772</v>
      </c>
      <c r="E28" s="45">
        <f>E29-E23-E25-E24-E26-E27</f>
        <v>416249</v>
      </c>
    </row>
    <row r="29" spans="2:8" s="40" customFormat="1">
      <c r="B29" s="49" t="s">
        <v>62</v>
      </c>
      <c r="C29" s="25"/>
      <c r="D29" s="53">
        <v>6102154</v>
      </c>
      <c r="E29" s="53">
        <v>5492951</v>
      </c>
      <c r="G29" s="25"/>
      <c r="H29" s="25"/>
    </row>
    <row r="30" spans="2:8">
      <c r="B30" s="47"/>
      <c r="D30" s="45"/>
      <c r="E30" s="45"/>
    </row>
    <row r="31" spans="2:8">
      <c r="B31" s="49" t="s">
        <v>63</v>
      </c>
      <c r="D31" s="52"/>
      <c r="E31" s="52"/>
    </row>
    <row r="32" spans="2:8">
      <c r="B32" s="47" t="s">
        <v>64</v>
      </c>
      <c r="C32" s="25">
        <v>19</v>
      </c>
      <c r="D32" s="45">
        <v>3104920</v>
      </c>
      <c r="E32" s="45">
        <v>2947505</v>
      </c>
    </row>
    <row r="33" spans="2:8" outlineLevel="1">
      <c r="B33" s="47" t="s">
        <v>65</v>
      </c>
      <c r="D33" s="45">
        <v>0</v>
      </c>
      <c r="E33" s="45">
        <v>0</v>
      </c>
    </row>
    <row r="34" spans="2:8">
      <c r="B34" s="47" t="s">
        <v>66</v>
      </c>
      <c r="C34" s="40"/>
      <c r="D34" s="45">
        <v>1463924</v>
      </c>
      <c r="E34" s="45">
        <v>1431845</v>
      </c>
    </row>
    <row r="35" spans="2:8" s="40" customFormat="1">
      <c r="B35" s="49" t="s">
        <v>67</v>
      </c>
      <c r="D35" s="52">
        <f>D32+D33+D34</f>
        <v>4568844</v>
      </c>
      <c r="E35" s="52">
        <f>E32+E33+E34</f>
        <v>4379350</v>
      </c>
      <c r="G35" s="25"/>
      <c r="H35" s="25"/>
    </row>
    <row r="36" spans="2:8" s="40" customFormat="1" ht="13.5" thickBot="1">
      <c r="B36" s="49" t="s">
        <v>68</v>
      </c>
      <c r="D36" s="50">
        <f>D29+D35</f>
        <v>10670998</v>
      </c>
      <c r="E36" s="50">
        <f>E29+E35</f>
        <v>9872301</v>
      </c>
      <c r="G36" s="25"/>
      <c r="H36" s="25"/>
    </row>
    <row r="37" spans="2:8" ht="13.5" thickTop="1">
      <c r="B37" s="7"/>
      <c r="D37" s="55"/>
      <c r="E37" s="55"/>
    </row>
    <row r="38" spans="2:8">
      <c r="B38" s="7" t="s">
        <v>69</v>
      </c>
      <c r="C38" s="25">
        <v>19</v>
      </c>
      <c r="D38" s="56">
        <v>4602.5498795638405</v>
      </c>
      <c r="E38" s="56">
        <v>4674.2205376942584</v>
      </c>
    </row>
    <row r="39" spans="2:8">
      <c r="B39" s="40"/>
      <c r="C39" s="40"/>
      <c r="D39" s="40"/>
      <c r="E39" s="40"/>
    </row>
    <row r="40" spans="2:8">
      <c r="B40" s="11" t="s">
        <v>33</v>
      </c>
      <c r="C40" s="40"/>
      <c r="D40" s="40"/>
      <c r="E40" s="40" t="str">
        <f>SPL!$E$36</f>
        <v>Боташев А.Е.</v>
      </c>
    </row>
    <row r="41" spans="2:8">
      <c r="B41" s="40"/>
      <c r="C41" s="40"/>
      <c r="D41" s="40"/>
      <c r="E41" s="11"/>
    </row>
    <row r="42" spans="2:8">
      <c r="B42" s="40"/>
      <c r="C42" s="40"/>
      <c r="D42" s="54"/>
      <c r="E42" s="11"/>
    </row>
    <row r="43" spans="2:8">
      <c r="B43" s="27" t="s">
        <v>35</v>
      </c>
      <c r="C43" s="1"/>
      <c r="D43" s="1"/>
      <c r="E43" s="28" t="s">
        <v>36</v>
      </c>
    </row>
    <row r="44" spans="2:8">
      <c r="B44" s="40"/>
      <c r="C44" s="40"/>
      <c r="D44" s="40"/>
      <c r="E44" s="40"/>
    </row>
    <row r="45" spans="2:8">
      <c r="B45" s="40"/>
      <c r="C45" s="40"/>
      <c r="D45" s="40"/>
      <c r="E45" s="40"/>
    </row>
    <row r="46" spans="2:8">
      <c r="B46" s="58"/>
      <c r="C46" s="58"/>
      <c r="D46" s="58"/>
      <c r="E46" s="58"/>
    </row>
    <row r="47" spans="2:8">
      <c r="D47" s="45"/>
      <c r="E47" s="45"/>
    </row>
    <row r="48" spans="2:8">
      <c r="D48" s="45"/>
      <c r="E48" s="45"/>
    </row>
    <row r="49" spans="4:5">
      <c r="D49" s="45"/>
      <c r="E49" s="45"/>
    </row>
  </sheetData>
  <mergeCells count="4">
    <mergeCell ref="B1:E1"/>
    <mergeCell ref="B2:E2"/>
    <mergeCell ref="B3:E3"/>
    <mergeCell ref="B4:E4"/>
  </mergeCells>
  <pageMargins left="0.43307086614173229" right="0.6692913385826772" top="0.39370078740157483" bottom="0.23622047244094491" header="0.19685039370078741" footer="0.43307086614173229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45C9-18EB-41F4-B54C-5155DD2F2D9F}">
  <dimension ref="B1:G62"/>
  <sheetViews>
    <sheetView showGridLines="0" zoomScaleNormal="100" zoomScaleSheetLayoutView="103" workbookViewId="0"/>
  </sheetViews>
  <sheetFormatPr defaultColWidth="9.140625" defaultRowHeight="12.95" outlineLevelRow="1"/>
  <cols>
    <col min="1" max="1" width="2.140625" style="25" customWidth="1"/>
    <col min="2" max="2" width="52.85546875" style="8" customWidth="1"/>
    <col min="3" max="3" width="9.140625" style="25" customWidth="1"/>
    <col min="4" max="4" width="13.140625" style="41" customWidth="1"/>
    <col min="5" max="5" width="13.140625" style="25" customWidth="1"/>
    <col min="6" max="6" width="1.85546875" style="25" customWidth="1"/>
    <col min="7" max="7" width="9.140625" style="51"/>
    <col min="8" max="253" width="9.140625" style="25"/>
    <col min="254" max="254" width="64.85546875" style="25" customWidth="1"/>
    <col min="255" max="255" width="9.140625" style="25" customWidth="1"/>
    <col min="256" max="256" width="13.85546875" style="25" customWidth="1"/>
    <col min="257" max="257" width="13.5703125" style="25" customWidth="1"/>
    <col min="258" max="260" width="9.140625" style="25"/>
    <col min="261" max="261" width="12.140625" style="25" bestFit="1" customWidth="1"/>
    <col min="262" max="509" width="9.140625" style="25"/>
    <col min="510" max="510" width="64.85546875" style="25" customWidth="1"/>
    <col min="511" max="511" width="9.140625" style="25" customWidth="1"/>
    <col min="512" max="512" width="13.85546875" style="25" customWidth="1"/>
    <col min="513" max="513" width="13.5703125" style="25" customWidth="1"/>
    <col min="514" max="516" width="9.140625" style="25"/>
    <col min="517" max="517" width="12.140625" style="25" bestFit="1" customWidth="1"/>
    <col min="518" max="765" width="9.140625" style="25"/>
    <col min="766" max="766" width="64.85546875" style="25" customWidth="1"/>
    <col min="767" max="767" width="9.140625" style="25" customWidth="1"/>
    <col min="768" max="768" width="13.85546875" style="25" customWidth="1"/>
    <col min="769" max="769" width="13.5703125" style="25" customWidth="1"/>
    <col min="770" max="772" width="9.140625" style="25"/>
    <col min="773" max="773" width="12.140625" style="25" bestFit="1" customWidth="1"/>
    <col min="774" max="1021" width="9.140625" style="25"/>
    <col min="1022" max="1022" width="64.85546875" style="25" customWidth="1"/>
    <col min="1023" max="1023" width="9.140625" style="25" customWidth="1"/>
    <col min="1024" max="1024" width="13.85546875" style="25" customWidth="1"/>
    <col min="1025" max="1025" width="13.5703125" style="25" customWidth="1"/>
    <col min="1026" max="1028" width="9.140625" style="25"/>
    <col min="1029" max="1029" width="12.140625" style="25" bestFit="1" customWidth="1"/>
    <col min="1030" max="1277" width="9.140625" style="25"/>
    <col min="1278" max="1278" width="64.85546875" style="25" customWidth="1"/>
    <col min="1279" max="1279" width="9.140625" style="25" customWidth="1"/>
    <col min="1280" max="1280" width="13.85546875" style="25" customWidth="1"/>
    <col min="1281" max="1281" width="13.5703125" style="25" customWidth="1"/>
    <col min="1282" max="1284" width="9.140625" style="25"/>
    <col min="1285" max="1285" width="12.140625" style="25" bestFit="1" customWidth="1"/>
    <col min="1286" max="1533" width="9.140625" style="25"/>
    <col min="1534" max="1534" width="64.85546875" style="25" customWidth="1"/>
    <col min="1535" max="1535" width="9.140625" style="25" customWidth="1"/>
    <col min="1536" max="1536" width="13.85546875" style="25" customWidth="1"/>
    <col min="1537" max="1537" width="13.5703125" style="25" customWidth="1"/>
    <col min="1538" max="1540" width="9.140625" style="25"/>
    <col min="1541" max="1541" width="12.140625" style="25" bestFit="1" customWidth="1"/>
    <col min="1542" max="1789" width="9.140625" style="25"/>
    <col min="1790" max="1790" width="64.85546875" style="25" customWidth="1"/>
    <col min="1791" max="1791" width="9.140625" style="25" customWidth="1"/>
    <col min="1792" max="1792" width="13.85546875" style="25" customWidth="1"/>
    <col min="1793" max="1793" width="13.5703125" style="25" customWidth="1"/>
    <col min="1794" max="1796" width="9.140625" style="25"/>
    <col min="1797" max="1797" width="12.140625" style="25" bestFit="1" customWidth="1"/>
    <col min="1798" max="2045" width="9.140625" style="25"/>
    <col min="2046" max="2046" width="64.85546875" style="25" customWidth="1"/>
    <col min="2047" max="2047" width="9.140625" style="25" customWidth="1"/>
    <col min="2048" max="2048" width="13.85546875" style="25" customWidth="1"/>
    <col min="2049" max="2049" width="13.5703125" style="25" customWidth="1"/>
    <col min="2050" max="2052" width="9.140625" style="25"/>
    <col min="2053" max="2053" width="12.140625" style="25" bestFit="1" customWidth="1"/>
    <col min="2054" max="2301" width="9.140625" style="25"/>
    <col min="2302" max="2302" width="64.85546875" style="25" customWidth="1"/>
    <col min="2303" max="2303" width="9.140625" style="25" customWidth="1"/>
    <col min="2304" max="2304" width="13.85546875" style="25" customWidth="1"/>
    <col min="2305" max="2305" width="13.5703125" style="25" customWidth="1"/>
    <col min="2306" max="2308" width="9.140625" style="25"/>
    <col min="2309" max="2309" width="12.140625" style="25" bestFit="1" customWidth="1"/>
    <col min="2310" max="2557" width="9.140625" style="25"/>
    <col min="2558" max="2558" width="64.85546875" style="25" customWidth="1"/>
    <col min="2559" max="2559" width="9.140625" style="25" customWidth="1"/>
    <col min="2560" max="2560" width="13.85546875" style="25" customWidth="1"/>
    <col min="2561" max="2561" width="13.5703125" style="25" customWidth="1"/>
    <col min="2562" max="2564" width="9.140625" style="25"/>
    <col min="2565" max="2565" width="12.140625" style="25" bestFit="1" customWidth="1"/>
    <col min="2566" max="2813" width="9.140625" style="25"/>
    <col min="2814" max="2814" width="64.85546875" style="25" customWidth="1"/>
    <col min="2815" max="2815" width="9.140625" style="25" customWidth="1"/>
    <col min="2816" max="2816" width="13.85546875" style="25" customWidth="1"/>
    <col min="2817" max="2817" width="13.5703125" style="25" customWidth="1"/>
    <col min="2818" max="2820" width="9.140625" style="25"/>
    <col min="2821" max="2821" width="12.140625" style="25" bestFit="1" customWidth="1"/>
    <col min="2822" max="3069" width="9.140625" style="25"/>
    <col min="3070" max="3070" width="64.85546875" style="25" customWidth="1"/>
    <col min="3071" max="3071" width="9.140625" style="25" customWidth="1"/>
    <col min="3072" max="3072" width="13.85546875" style="25" customWidth="1"/>
    <col min="3073" max="3073" width="13.5703125" style="25" customWidth="1"/>
    <col min="3074" max="3076" width="9.140625" style="25"/>
    <col min="3077" max="3077" width="12.140625" style="25" bestFit="1" customWidth="1"/>
    <col min="3078" max="3325" width="9.140625" style="25"/>
    <col min="3326" max="3326" width="64.85546875" style="25" customWidth="1"/>
    <col min="3327" max="3327" width="9.140625" style="25" customWidth="1"/>
    <col min="3328" max="3328" width="13.85546875" style="25" customWidth="1"/>
    <col min="3329" max="3329" width="13.5703125" style="25" customWidth="1"/>
    <col min="3330" max="3332" width="9.140625" style="25"/>
    <col min="3333" max="3333" width="12.140625" style="25" bestFit="1" customWidth="1"/>
    <col min="3334" max="3581" width="9.140625" style="25"/>
    <col min="3582" max="3582" width="64.85546875" style="25" customWidth="1"/>
    <col min="3583" max="3583" width="9.140625" style="25" customWidth="1"/>
    <col min="3584" max="3584" width="13.85546875" style="25" customWidth="1"/>
    <col min="3585" max="3585" width="13.5703125" style="25" customWidth="1"/>
    <col min="3586" max="3588" width="9.140625" style="25"/>
    <col min="3589" max="3589" width="12.140625" style="25" bestFit="1" customWidth="1"/>
    <col min="3590" max="3837" width="9.140625" style="25"/>
    <col min="3838" max="3838" width="64.85546875" style="25" customWidth="1"/>
    <col min="3839" max="3839" width="9.140625" style="25" customWidth="1"/>
    <col min="3840" max="3840" width="13.85546875" style="25" customWidth="1"/>
    <col min="3841" max="3841" width="13.5703125" style="25" customWidth="1"/>
    <col min="3842" max="3844" width="9.140625" style="25"/>
    <col min="3845" max="3845" width="12.140625" style="25" bestFit="1" customWidth="1"/>
    <col min="3846" max="4093" width="9.140625" style="25"/>
    <col min="4094" max="4094" width="64.85546875" style="25" customWidth="1"/>
    <col min="4095" max="4095" width="9.140625" style="25" customWidth="1"/>
    <col min="4096" max="4096" width="13.85546875" style="25" customWidth="1"/>
    <col min="4097" max="4097" width="13.5703125" style="25" customWidth="1"/>
    <col min="4098" max="4100" width="9.140625" style="25"/>
    <col min="4101" max="4101" width="12.140625" style="25" bestFit="1" customWidth="1"/>
    <col min="4102" max="4349" width="9.140625" style="25"/>
    <col min="4350" max="4350" width="64.85546875" style="25" customWidth="1"/>
    <col min="4351" max="4351" width="9.140625" style="25" customWidth="1"/>
    <col min="4352" max="4352" width="13.85546875" style="25" customWidth="1"/>
    <col min="4353" max="4353" width="13.5703125" style="25" customWidth="1"/>
    <col min="4354" max="4356" width="9.140625" style="25"/>
    <col min="4357" max="4357" width="12.140625" style="25" bestFit="1" customWidth="1"/>
    <col min="4358" max="4605" width="9.140625" style="25"/>
    <col min="4606" max="4606" width="64.85546875" style="25" customWidth="1"/>
    <col min="4607" max="4607" width="9.140625" style="25" customWidth="1"/>
    <col min="4608" max="4608" width="13.85546875" style="25" customWidth="1"/>
    <col min="4609" max="4609" width="13.5703125" style="25" customWidth="1"/>
    <col min="4610" max="4612" width="9.140625" style="25"/>
    <col min="4613" max="4613" width="12.140625" style="25" bestFit="1" customWidth="1"/>
    <col min="4614" max="4861" width="9.140625" style="25"/>
    <col min="4862" max="4862" width="64.85546875" style="25" customWidth="1"/>
    <col min="4863" max="4863" width="9.140625" style="25" customWidth="1"/>
    <col min="4864" max="4864" width="13.85546875" style="25" customWidth="1"/>
    <col min="4865" max="4865" width="13.5703125" style="25" customWidth="1"/>
    <col min="4866" max="4868" width="9.140625" style="25"/>
    <col min="4869" max="4869" width="12.140625" style="25" bestFit="1" customWidth="1"/>
    <col min="4870" max="5117" width="9.140625" style="25"/>
    <col min="5118" max="5118" width="64.85546875" style="25" customWidth="1"/>
    <col min="5119" max="5119" width="9.140625" style="25" customWidth="1"/>
    <col min="5120" max="5120" width="13.85546875" style="25" customWidth="1"/>
    <col min="5121" max="5121" width="13.5703125" style="25" customWidth="1"/>
    <col min="5122" max="5124" width="9.140625" style="25"/>
    <col min="5125" max="5125" width="12.140625" style="25" bestFit="1" customWidth="1"/>
    <col min="5126" max="5373" width="9.140625" style="25"/>
    <col min="5374" max="5374" width="64.85546875" style="25" customWidth="1"/>
    <col min="5375" max="5375" width="9.140625" style="25" customWidth="1"/>
    <col min="5376" max="5376" width="13.85546875" style="25" customWidth="1"/>
    <col min="5377" max="5377" width="13.5703125" style="25" customWidth="1"/>
    <col min="5378" max="5380" width="9.140625" style="25"/>
    <col min="5381" max="5381" width="12.140625" style="25" bestFit="1" customWidth="1"/>
    <col min="5382" max="5629" width="9.140625" style="25"/>
    <col min="5630" max="5630" width="64.85546875" style="25" customWidth="1"/>
    <col min="5631" max="5631" width="9.140625" style="25" customWidth="1"/>
    <col min="5632" max="5632" width="13.85546875" style="25" customWidth="1"/>
    <col min="5633" max="5633" width="13.5703125" style="25" customWidth="1"/>
    <col min="5634" max="5636" width="9.140625" style="25"/>
    <col min="5637" max="5637" width="12.140625" style="25" bestFit="1" customWidth="1"/>
    <col min="5638" max="5885" width="9.140625" style="25"/>
    <col min="5886" max="5886" width="64.85546875" style="25" customWidth="1"/>
    <col min="5887" max="5887" width="9.140625" style="25" customWidth="1"/>
    <col min="5888" max="5888" width="13.85546875" style="25" customWidth="1"/>
    <col min="5889" max="5889" width="13.5703125" style="25" customWidth="1"/>
    <col min="5890" max="5892" width="9.140625" style="25"/>
    <col min="5893" max="5893" width="12.140625" style="25" bestFit="1" customWidth="1"/>
    <col min="5894" max="6141" width="9.140625" style="25"/>
    <col min="6142" max="6142" width="64.85546875" style="25" customWidth="1"/>
    <col min="6143" max="6143" width="9.140625" style="25" customWidth="1"/>
    <col min="6144" max="6144" width="13.85546875" style="25" customWidth="1"/>
    <col min="6145" max="6145" width="13.5703125" style="25" customWidth="1"/>
    <col min="6146" max="6148" width="9.140625" style="25"/>
    <col min="6149" max="6149" width="12.140625" style="25" bestFit="1" customWidth="1"/>
    <col min="6150" max="6397" width="9.140625" style="25"/>
    <col min="6398" max="6398" width="64.85546875" style="25" customWidth="1"/>
    <col min="6399" max="6399" width="9.140625" style="25" customWidth="1"/>
    <col min="6400" max="6400" width="13.85546875" style="25" customWidth="1"/>
    <col min="6401" max="6401" width="13.5703125" style="25" customWidth="1"/>
    <col min="6402" max="6404" width="9.140625" style="25"/>
    <col min="6405" max="6405" width="12.140625" style="25" bestFit="1" customWidth="1"/>
    <col min="6406" max="6653" width="9.140625" style="25"/>
    <col min="6654" max="6654" width="64.85546875" style="25" customWidth="1"/>
    <col min="6655" max="6655" width="9.140625" style="25" customWidth="1"/>
    <col min="6656" max="6656" width="13.85546875" style="25" customWidth="1"/>
    <col min="6657" max="6657" width="13.5703125" style="25" customWidth="1"/>
    <col min="6658" max="6660" width="9.140625" style="25"/>
    <col min="6661" max="6661" width="12.140625" style="25" bestFit="1" customWidth="1"/>
    <col min="6662" max="6909" width="9.140625" style="25"/>
    <col min="6910" max="6910" width="64.85546875" style="25" customWidth="1"/>
    <col min="6911" max="6911" width="9.140625" style="25" customWidth="1"/>
    <col min="6912" max="6912" width="13.85546875" style="25" customWidth="1"/>
    <col min="6913" max="6913" width="13.5703125" style="25" customWidth="1"/>
    <col min="6914" max="6916" width="9.140625" style="25"/>
    <col min="6917" max="6917" width="12.140625" style="25" bestFit="1" customWidth="1"/>
    <col min="6918" max="7165" width="9.140625" style="25"/>
    <col min="7166" max="7166" width="64.85546875" style="25" customWidth="1"/>
    <col min="7167" max="7167" width="9.140625" style="25" customWidth="1"/>
    <col min="7168" max="7168" width="13.85546875" style="25" customWidth="1"/>
    <col min="7169" max="7169" width="13.5703125" style="25" customWidth="1"/>
    <col min="7170" max="7172" width="9.140625" style="25"/>
    <col min="7173" max="7173" width="12.140625" style="25" bestFit="1" customWidth="1"/>
    <col min="7174" max="7421" width="9.140625" style="25"/>
    <col min="7422" max="7422" width="64.85546875" style="25" customWidth="1"/>
    <col min="7423" max="7423" width="9.140625" style="25" customWidth="1"/>
    <col min="7424" max="7424" width="13.85546875" style="25" customWidth="1"/>
    <col min="7425" max="7425" width="13.5703125" style="25" customWidth="1"/>
    <col min="7426" max="7428" width="9.140625" style="25"/>
    <col min="7429" max="7429" width="12.140625" style="25" bestFit="1" customWidth="1"/>
    <col min="7430" max="7677" width="9.140625" style="25"/>
    <col min="7678" max="7678" width="64.85546875" style="25" customWidth="1"/>
    <col min="7679" max="7679" width="9.140625" style="25" customWidth="1"/>
    <col min="7680" max="7680" width="13.85546875" style="25" customWidth="1"/>
    <col min="7681" max="7681" width="13.5703125" style="25" customWidth="1"/>
    <col min="7682" max="7684" width="9.140625" style="25"/>
    <col min="7685" max="7685" width="12.140625" style="25" bestFit="1" customWidth="1"/>
    <col min="7686" max="7933" width="9.140625" style="25"/>
    <col min="7934" max="7934" width="64.85546875" style="25" customWidth="1"/>
    <col min="7935" max="7935" width="9.140625" style="25" customWidth="1"/>
    <col min="7936" max="7936" width="13.85546875" style="25" customWidth="1"/>
    <col min="7937" max="7937" width="13.5703125" style="25" customWidth="1"/>
    <col min="7938" max="7940" width="9.140625" style="25"/>
    <col min="7941" max="7941" width="12.140625" style="25" bestFit="1" customWidth="1"/>
    <col min="7942" max="8189" width="9.140625" style="25"/>
    <col min="8190" max="8190" width="64.85546875" style="25" customWidth="1"/>
    <col min="8191" max="8191" width="9.140625" style="25" customWidth="1"/>
    <col min="8192" max="8192" width="13.85546875" style="25" customWidth="1"/>
    <col min="8193" max="8193" width="13.5703125" style="25" customWidth="1"/>
    <col min="8194" max="8196" width="9.140625" style="25"/>
    <col min="8197" max="8197" width="12.140625" style="25" bestFit="1" customWidth="1"/>
    <col min="8198" max="8445" width="9.140625" style="25"/>
    <col min="8446" max="8446" width="64.85546875" style="25" customWidth="1"/>
    <col min="8447" max="8447" width="9.140625" style="25" customWidth="1"/>
    <col min="8448" max="8448" width="13.85546875" style="25" customWidth="1"/>
    <col min="8449" max="8449" width="13.5703125" style="25" customWidth="1"/>
    <col min="8450" max="8452" width="9.140625" style="25"/>
    <col min="8453" max="8453" width="12.140625" style="25" bestFit="1" customWidth="1"/>
    <col min="8454" max="8701" width="9.140625" style="25"/>
    <col min="8702" max="8702" width="64.85546875" style="25" customWidth="1"/>
    <col min="8703" max="8703" width="9.140625" style="25" customWidth="1"/>
    <col min="8704" max="8704" width="13.85546875" style="25" customWidth="1"/>
    <col min="8705" max="8705" width="13.5703125" style="25" customWidth="1"/>
    <col min="8706" max="8708" width="9.140625" style="25"/>
    <col min="8709" max="8709" width="12.140625" style="25" bestFit="1" customWidth="1"/>
    <col min="8710" max="8957" width="9.140625" style="25"/>
    <col min="8958" max="8958" width="64.85546875" style="25" customWidth="1"/>
    <col min="8959" max="8959" width="9.140625" style="25" customWidth="1"/>
    <col min="8960" max="8960" width="13.85546875" style="25" customWidth="1"/>
    <col min="8961" max="8961" width="13.5703125" style="25" customWidth="1"/>
    <col min="8962" max="8964" width="9.140625" style="25"/>
    <col min="8965" max="8965" width="12.140625" style="25" bestFit="1" customWidth="1"/>
    <col min="8966" max="9213" width="9.140625" style="25"/>
    <col min="9214" max="9214" width="64.85546875" style="25" customWidth="1"/>
    <col min="9215" max="9215" width="9.140625" style="25" customWidth="1"/>
    <col min="9216" max="9216" width="13.85546875" style="25" customWidth="1"/>
    <col min="9217" max="9217" width="13.5703125" style="25" customWidth="1"/>
    <col min="9218" max="9220" width="9.140625" style="25"/>
    <col min="9221" max="9221" width="12.140625" style="25" bestFit="1" customWidth="1"/>
    <col min="9222" max="9469" width="9.140625" style="25"/>
    <col min="9470" max="9470" width="64.85546875" style="25" customWidth="1"/>
    <col min="9471" max="9471" width="9.140625" style="25" customWidth="1"/>
    <col min="9472" max="9472" width="13.85546875" style="25" customWidth="1"/>
    <col min="9473" max="9473" width="13.5703125" style="25" customWidth="1"/>
    <col min="9474" max="9476" width="9.140625" style="25"/>
    <col min="9477" max="9477" width="12.140625" style="25" bestFit="1" customWidth="1"/>
    <col min="9478" max="9725" width="9.140625" style="25"/>
    <col min="9726" max="9726" width="64.85546875" style="25" customWidth="1"/>
    <col min="9727" max="9727" width="9.140625" style="25" customWidth="1"/>
    <col min="9728" max="9728" width="13.85546875" style="25" customWidth="1"/>
    <col min="9729" max="9729" width="13.5703125" style="25" customWidth="1"/>
    <col min="9730" max="9732" width="9.140625" style="25"/>
    <col min="9733" max="9733" width="12.140625" style="25" bestFit="1" customWidth="1"/>
    <col min="9734" max="9981" width="9.140625" style="25"/>
    <col min="9982" max="9982" width="64.85546875" style="25" customWidth="1"/>
    <col min="9983" max="9983" width="9.140625" style="25" customWidth="1"/>
    <col min="9984" max="9984" width="13.85546875" style="25" customWidth="1"/>
    <col min="9985" max="9985" width="13.5703125" style="25" customWidth="1"/>
    <col min="9986" max="9988" width="9.140625" style="25"/>
    <col min="9989" max="9989" width="12.140625" style="25" bestFit="1" customWidth="1"/>
    <col min="9990" max="10237" width="9.140625" style="25"/>
    <col min="10238" max="10238" width="64.85546875" style="25" customWidth="1"/>
    <col min="10239" max="10239" width="9.140625" style="25" customWidth="1"/>
    <col min="10240" max="10240" width="13.85546875" style="25" customWidth="1"/>
    <col min="10241" max="10241" width="13.5703125" style="25" customWidth="1"/>
    <col min="10242" max="10244" width="9.140625" style="25"/>
    <col min="10245" max="10245" width="12.140625" style="25" bestFit="1" customWidth="1"/>
    <col min="10246" max="10493" width="9.140625" style="25"/>
    <col min="10494" max="10494" width="64.85546875" style="25" customWidth="1"/>
    <col min="10495" max="10495" width="9.140625" style="25" customWidth="1"/>
    <col min="10496" max="10496" width="13.85546875" style="25" customWidth="1"/>
    <col min="10497" max="10497" width="13.5703125" style="25" customWidth="1"/>
    <col min="10498" max="10500" width="9.140625" style="25"/>
    <col min="10501" max="10501" width="12.140625" style="25" bestFit="1" customWidth="1"/>
    <col min="10502" max="10749" width="9.140625" style="25"/>
    <col min="10750" max="10750" width="64.85546875" style="25" customWidth="1"/>
    <col min="10751" max="10751" width="9.140625" style="25" customWidth="1"/>
    <col min="10752" max="10752" width="13.85546875" style="25" customWidth="1"/>
    <col min="10753" max="10753" width="13.5703125" style="25" customWidth="1"/>
    <col min="10754" max="10756" width="9.140625" style="25"/>
    <col min="10757" max="10757" width="12.140625" style="25" bestFit="1" customWidth="1"/>
    <col min="10758" max="11005" width="9.140625" style="25"/>
    <col min="11006" max="11006" width="64.85546875" style="25" customWidth="1"/>
    <col min="11007" max="11007" width="9.140625" style="25" customWidth="1"/>
    <col min="11008" max="11008" width="13.85546875" style="25" customWidth="1"/>
    <col min="11009" max="11009" width="13.5703125" style="25" customWidth="1"/>
    <col min="11010" max="11012" width="9.140625" style="25"/>
    <col min="11013" max="11013" width="12.140625" style="25" bestFit="1" customWidth="1"/>
    <col min="11014" max="11261" width="9.140625" style="25"/>
    <col min="11262" max="11262" width="64.85546875" style="25" customWidth="1"/>
    <col min="11263" max="11263" width="9.140625" style="25" customWidth="1"/>
    <col min="11264" max="11264" width="13.85546875" style="25" customWidth="1"/>
    <col min="11265" max="11265" width="13.5703125" style="25" customWidth="1"/>
    <col min="11266" max="11268" width="9.140625" style="25"/>
    <col min="11269" max="11269" width="12.140625" style="25" bestFit="1" customWidth="1"/>
    <col min="11270" max="11517" width="9.140625" style="25"/>
    <col min="11518" max="11518" width="64.85546875" style="25" customWidth="1"/>
    <col min="11519" max="11519" width="9.140625" style="25" customWidth="1"/>
    <col min="11520" max="11520" width="13.85546875" style="25" customWidth="1"/>
    <col min="11521" max="11521" width="13.5703125" style="25" customWidth="1"/>
    <col min="11522" max="11524" width="9.140625" style="25"/>
    <col min="11525" max="11525" width="12.140625" style="25" bestFit="1" customWidth="1"/>
    <col min="11526" max="11773" width="9.140625" style="25"/>
    <col min="11774" max="11774" width="64.85546875" style="25" customWidth="1"/>
    <col min="11775" max="11775" width="9.140625" style="25" customWidth="1"/>
    <col min="11776" max="11776" width="13.85546875" style="25" customWidth="1"/>
    <col min="11777" max="11777" width="13.5703125" style="25" customWidth="1"/>
    <col min="11778" max="11780" width="9.140625" style="25"/>
    <col min="11781" max="11781" width="12.140625" style="25" bestFit="1" customWidth="1"/>
    <col min="11782" max="12029" width="9.140625" style="25"/>
    <col min="12030" max="12030" width="64.85546875" style="25" customWidth="1"/>
    <col min="12031" max="12031" width="9.140625" style="25" customWidth="1"/>
    <col min="12032" max="12032" width="13.85546875" style="25" customWidth="1"/>
    <col min="12033" max="12033" width="13.5703125" style="25" customWidth="1"/>
    <col min="12034" max="12036" width="9.140625" style="25"/>
    <col min="12037" max="12037" width="12.140625" style="25" bestFit="1" customWidth="1"/>
    <col min="12038" max="12285" width="9.140625" style="25"/>
    <col min="12286" max="12286" width="64.85546875" style="25" customWidth="1"/>
    <col min="12287" max="12287" width="9.140625" style="25" customWidth="1"/>
    <col min="12288" max="12288" width="13.85546875" style="25" customWidth="1"/>
    <col min="12289" max="12289" width="13.5703125" style="25" customWidth="1"/>
    <col min="12290" max="12292" width="9.140625" style="25"/>
    <col min="12293" max="12293" width="12.140625" style="25" bestFit="1" customWidth="1"/>
    <col min="12294" max="12541" width="9.140625" style="25"/>
    <col min="12542" max="12542" width="64.85546875" style="25" customWidth="1"/>
    <col min="12543" max="12543" width="9.140625" style="25" customWidth="1"/>
    <col min="12544" max="12544" width="13.85546875" style="25" customWidth="1"/>
    <col min="12545" max="12545" width="13.5703125" style="25" customWidth="1"/>
    <col min="12546" max="12548" width="9.140625" style="25"/>
    <col min="12549" max="12549" width="12.140625" style="25" bestFit="1" customWidth="1"/>
    <col min="12550" max="12797" width="9.140625" style="25"/>
    <col min="12798" max="12798" width="64.85546875" style="25" customWidth="1"/>
    <col min="12799" max="12799" width="9.140625" style="25" customWidth="1"/>
    <col min="12800" max="12800" width="13.85546875" style="25" customWidth="1"/>
    <col min="12801" max="12801" width="13.5703125" style="25" customWidth="1"/>
    <col min="12802" max="12804" width="9.140625" style="25"/>
    <col min="12805" max="12805" width="12.140625" style="25" bestFit="1" customWidth="1"/>
    <col min="12806" max="13053" width="9.140625" style="25"/>
    <col min="13054" max="13054" width="64.85546875" style="25" customWidth="1"/>
    <col min="13055" max="13055" width="9.140625" style="25" customWidth="1"/>
    <col min="13056" max="13056" width="13.85546875" style="25" customWidth="1"/>
    <col min="13057" max="13057" width="13.5703125" style="25" customWidth="1"/>
    <col min="13058" max="13060" width="9.140625" style="25"/>
    <col min="13061" max="13061" width="12.140625" style="25" bestFit="1" customWidth="1"/>
    <col min="13062" max="13309" width="9.140625" style="25"/>
    <col min="13310" max="13310" width="64.85546875" style="25" customWidth="1"/>
    <col min="13311" max="13311" width="9.140625" style="25" customWidth="1"/>
    <col min="13312" max="13312" width="13.85546875" style="25" customWidth="1"/>
    <col min="13313" max="13313" width="13.5703125" style="25" customWidth="1"/>
    <col min="13314" max="13316" width="9.140625" style="25"/>
    <col min="13317" max="13317" width="12.140625" style="25" bestFit="1" customWidth="1"/>
    <col min="13318" max="13565" width="9.140625" style="25"/>
    <col min="13566" max="13566" width="64.85546875" style="25" customWidth="1"/>
    <col min="13567" max="13567" width="9.140625" style="25" customWidth="1"/>
    <col min="13568" max="13568" width="13.85546875" style="25" customWidth="1"/>
    <col min="13569" max="13569" width="13.5703125" style="25" customWidth="1"/>
    <col min="13570" max="13572" width="9.140625" style="25"/>
    <col min="13573" max="13573" width="12.140625" style="25" bestFit="1" customWidth="1"/>
    <col min="13574" max="13821" width="9.140625" style="25"/>
    <col min="13822" max="13822" width="64.85546875" style="25" customWidth="1"/>
    <col min="13823" max="13823" width="9.140625" style="25" customWidth="1"/>
    <col min="13824" max="13824" width="13.85546875" style="25" customWidth="1"/>
    <col min="13825" max="13825" width="13.5703125" style="25" customWidth="1"/>
    <col min="13826" max="13828" width="9.140625" style="25"/>
    <col min="13829" max="13829" width="12.140625" style="25" bestFit="1" customWidth="1"/>
    <col min="13830" max="14077" width="9.140625" style="25"/>
    <col min="14078" max="14078" width="64.85546875" style="25" customWidth="1"/>
    <col min="14079" max="14079" width="9.140625" style="25" customWidth="1"/>
    <col min="14080" max="14080" width="13.85546875" style="25" customWidth="1"/>
    <col min="14081" max="14081" width="13.5703125" style="25" customWidth="1"/>
    <col min="14082" max="14084" width="9.140625" style="25"/>
    <col min="14085" max="14085" width="12.140625" style="25" bestFit="1" customWidth="1"/>
    <col min="14086" max="14333" width="9.140625" style="25"/>
    <col min="14334" max="14334" width="64.85546875" style="25" customWidth="1"/>
    <col min="14335" max="14335" width="9.140625" style="25" customWidth="1"/>
    <col min="14336" max="14336" width="13.85546875" style="25" customWidth="1"/>
    <col min="14337" max="14337" width="13.5703125" style="25" customWidth="1"/>
    <col min="14338" max="14340" width="9.140625" style="25"/>
    <col min="14341" max="14341" width="12.140625" style="25" bestFit="1" customWidth="1"/>
    <col min="14342" max="14589" width="9.140625" style="25"/>
    <col min="14590" max="14590" width="64.85546875" style="25" customWidth="1"/>
    <col min="14591" max="14591" width="9.140625" style="25" customWidth="1"/>
    <col min="14592" max="14592" width="13.85546875" style="25" customWidth="1"/>
    <col min="14593" max="14593" width="13.5703125" style="25" customWidth="1"/>
    <col min="14594" max="14596" width="9.140625" style="25"/>
    <col min="14597" max="14597" width="12.140625" style="25" bestFit="1" customWidth="1"/>
    <col min="14598" max="14845" width="9.140625" style="25"/>
    <col min="14846" max="14846" width="64.85546875" style="25" customWidth="1"/>
    <col min="14847" max="14847" width="9.140625" style="25" customWidth="1"/>
    <col min="14848" max="14848" width="13.85546875" style="25" customWidth="1"/>
    <col min="14849" max="14849" width="13.5703125" style="25" customWidth="1"/>
    <col min="14850" max="14852" width="9.140625" style="25"/>
    <col min="14853" max="14853" width="12.140625" style="25" bestFit="1" customWidth="1"/>
    <col min="14854" max="15101" width="9.140625" style="25"/>
    <col min="15102" max="15102" width="64.85546875" style="25" customWidth="1"/>
    <col min="15103" max="15103" width="9.140625" style="25" customWidth="1"/>
    <col min="15104" max="15104" width="13.85546875" style="25" customWidth="1"/>
    <col min="15105" max="15105" width="13.5703125" style="25" customWidth="1"/>
    <col min="15106" max="15108" width="9.140625" style="25"/>
    <col min="15109" max="15109" width="12.140625" style="25" bestFit="1" customWidth="1"/>
    <col min="15110" max="15357" width="9.140625" style="25"/>
    <col min="15358" max="15358" width="64.85546875" style="25" customWidth="1"/>
    <col min="15359" max="15359" width="9.140625" style="25" customWidth="1"/>
    <col min="15360" max="15360" width="13.85546875" style="25" customWidth="1"/>
    <col min="15361" max="15361" width="13.5703125" style="25" customWidth="1"/>
    <col min="15362" max="15364" width="9.140625" style="25"/>
    <col min="15365" max="15365" width="12.140625" style="25" bestFit="1" customWidth="1"/>
    <col min="15366" max="15613" width="9.140625" style="25"/>
    <col min="15614" max="15614" width="64.85546875" style="25" customWidth="1"/>
    <col min="15615" max="15615" width="9.140625" style="25" customWidth="1"/>
    <col min="15616" max="15616" width="13.85546875" style="25" customWidth="1"/>
    <col min="15617" max="15617" width="13.5703125" style="25" customWidth="1"/>
    <col min="15618" max="15620" width="9.140625" style="25"/>
    <col min="15621" max="15621" width="12.140625" style="25" bestFit="1" customWidth="1"/>
    <col min="15622" max="15869" width="9.140625" style="25"/>
    <col min="15870" max="15870" width="64.85546875" style="25" customWidth="1"/>
    <col min="15871" max="15871" width="9.140625" style="25" customWidth="1"/>
    <col min="15872" max="15872" width="13.85546875" style="25" customWidth="1"/>
    <col min="15873" max="15873" width="13.5703125" style="25" customWidth="1"/>
    <col min="15874" max="15876" width="9.140625" style="25"/>
    <col min="15877" max="15877" width="12.140625" style="25" bestFit="1" customWidth="1"/>
    <col min="15878" max="16125" width="9.140625" style="25"/>
    <col min="16126" max="16126" width="64.85546875" style="25" customWidth="1"/>
    <col min="16127" max="16127" width="9.140625" style="25" customWidth="1"/>
    <col min="16128" max="16128" width="13.85546875" style="25" customWidth="1"/>
    <col min="16129" max="16129" width="13.5703125" style="25" customWidth="1"/>
    <col min="16130" max="16132" width="9.140625" style="25"/>
    <col min="16133" max="16133" width="12.140625" style="25" bestFit="1" customWidth="1"/>
    <col min="16134" max="16384" width="9.140625" style="25"/>
  </cols>
  <sheetData>
    <row r="1" spans="2:6">
      <c r="B1" s="125" t="s">
        <v>0</v>
      </c>
      <c r="C1" s="125"/>
      <c r="D1" s="125"/>
      <c r="E1" s="57">
        <f>D60</f>
        <v>0</v>
      </c>
    </row>
    <row r="2" spans="2:6">
      <c r="B2" s="125" t="s">
        <v>70</v>
      </c>
      <c r="C2" s="125"/>
      <c r="D2" s="125"/>
    </row>
    <row r="3" spans="2:6">
      <c r="B3" s="125" t="s">
        <v>2</v>
      </c>
      <c r="C3" s="125"/>
      <c r="D3" s="125"/>
    </row>
    <row r="4" spans="2:6">
      <c r="B4" s="127" t="s">
        <v>3</v>
      </c>
      <c r="C4" s="127"/>
      <c r="D4" s="127"/>
    </row>
    <row r="5" spans="2:6">
      <c r="B5" s="59"/>
      <c r="C5" s="60"/>
      <c r="D5" s="61"/>
      <c r="E5" s="60"/>
    </row>
    <row r="6" spans="2:6" ht="72">
      <c r="B6" s="62"/>
      <c r="C6" s="63" t="s">
        <v>71</v>
      </c>
      <c r="D6" s="64" t="s">
        <v>2</v>
      </c>
      <c r="E6" s="65" t="s">
        <v>5</v>
      </c>
    </row>
    <row r="7" spans="2:6">
      <c r="B7" s="66" t="s">
        <v>72</v>
      </c>
      <c r="C7" s="60"/>
      <c r="D7" s="67"/>
      <c r="E7" s="68"/>
    </row>
    <row r="8" spans="2:6">
      <c r="B8" s="66" t="s">
        <v>73</v>
      </c>
      <c r="C8" s="60"/>
      <c r="D8" s="69">
        <f>ROUND(SPL!D25,0)</f>
        <v>381577</v>
      </c>
      <c r="E8" s="69">
        <f>SPL!E25</f>
        <v>743083</v>
      </c>
    </row>
    <row r="9" spans="2:6">
      <c r="B9" s="70" t="s">
        <v>74</v>
      </c>
      <c r="C9" s="60"/>
      <c r="D9" s="71"/>
      <c r="E9" s="71"/>
    </row>
    <row r="10" spans="2:6">
      <c r="B10" s="70" t="s">
        <v>75</v>
      </c>
      <c r="C10" s="60"/>
      <c r="D10" s="71">
        <v>37414</v>
      </c>
      <c r="E10" s="71">
        <v>-14812</v>
      </c>
      <c r="F10" s="58"/>
    </row>
    <row r="11" spans="2:6">
      <c r="B11" s="70" t="s">
        <v>76</v>
      </c>
      <c r="C11" s="60"/>
      <c r="D11" s="71">
        <v>9113</v>
      </c>
      <c r="E11" s="71">
        <v>-2318</v>
      </c>
      <c r="F11" s="58"/>
    </row>
    <row r="12" spans="2:6">
      <c r="B12" s="72" t="s">
        <v>77</v>
      </c>
      <c r="C12" s="73"/>
      <c r="D12" s="71">
        <v>-16670</v>
      </c>
      <c r="E12" s="71">
        <v>183474</v>
      </c>
    </row>
    <row r="13" spans="2:6">
      <c r="B13" s="72" t="s">
        <v>78</v>
      </c>
      <c r="C13" s="73"/>
      <c r="D13" s="71">
        <v>-14744</v>
      </c>
      <c r="E13" s="71">
        <v>-24348</v>
      </c>
    </row>
    <row r="14" spans="2:6">
      <c r="B14" s="72" t="s">
        <v>79</v>
      </c>
      <c r="C14" s="73"/>
      <c r="D14" s="71">
        <v>5056</v>
      </c>
      <c r="E14" s="71">
        <v>5871</v>
      </c>
    </row>
    <row r="15" spans="2:6" outlineLevel="1">
      <c r="B15" s="72" t="s">
        <v>80</v>
      </c>
      <c r="C15" s="73"/>
      <c r="D15" s="71">
        <v>0</v>
      </c>
      <c r="E15" s="71">
        <v>392</v>
      </c>
    </row>
    <row r="16" spans="2:6" ht="24">
      <c r="B16" s="70" t="s">
        <v>81</v>
      </c>
      <c r="C16" s="60"/>
      <c r="D16" s="71">
        <v>-71597</v>
      </c>
      <c r="E16" s="71">
        <v>-19138</v>
      </c>
    </row>
    <row r="17" spans="2:6" ht="24">
      <c r="B17" s="70" t="s">
        <v>82</v>
      </c>
      <c r="C17" s="60"/>
      <c r="D17" s="71">
        <v>98980</v>
      </c>
      <c r="E17" s="71">
        <v>-28432</v>
      </c>
      <c r="F17" s="58"/>
    </row>
    <row r="18" spans="2:6">
      <c r="B18" s="70" t="s">
        <v>83</v>
      </c>
      <c r="C18" s="60"/>
      <c r="D18" s="71">
        <v>15061</v>
      </c>
      <c r="E18" s="71">
        <v>2148</v>
      </c>
      <c r="F18" s="58"/>
    </row>
    <row r="19" spans="2:6" ht="24">
      <c r="B19" s="70" t="s">
        <v>84</v>
      </c>
      <c r="C19" s="60"/>
      <c r="D19" s="71">
        <v>22360</v>
      </c>
      <c r="E19" s="71">
        <v>156703</v>
      </c>
    </row>
    <row r="20" spans="2:6">
      <c r="B20" s="70" t="s">
        <v>85</v>
      </c>
      <c r="C20" s="60"/>
      <c r="D20" s="71">
        <v>103638</v>
      </c>
      <c r="E20" s="71">
        <v>69092</v>
      </c>
      <c r="F20" s="58"/>
    </row>
    <row r="22" spans="2:6" outlineLevel="1">
      <c r="B22" s="70" t="s">
        <v>86</v>
      </c>
      <c r="C22" s="60"/>
      <c r="D22" s="71">
        <v>0</v>
      </c>
      <c r="E22" s="71">
        <v>0</v>
      </c>
      <c r="F22" s="58"/>
    </row>
    <row r="23" spans="2:6" ht="24">
      <c r="B23" s="66" t="s">
        <v>87</v>
      </c>
      <c r="C23" s="60"/>
      <c r="D23" s="76">
        <f>ROUND(SUM(D8:D22),0)</f>
        <v>570188</v>
      </c>
      <c r="E23" s="76">
        <f>SUM(E8:E22)</f>
        <v>1071715</v>
      </c>
      <c r="F23" s="58"/>
    </row>
    <row r="24" spans="2:6">
      <c r="B24" s="77" t="s">
        <v>88</v>
      </c>
      <c r="C24" s="60"/>
      <c r="D24" s="71"/>
      <c r="E24" s="71"/>
      <c r="F24" s="58"/>
    </row>
    <row r="25" spans="2:6">
      <c r="B25" s="70" t="str">
        <f>+SFP!B9</f>
        <v>Дебиторская задолженность по договорам «обратное РЕПО»</v>
      </c>
      <c r="C25" s="60"/>
      <c r="D25" s="71">
        <v>-164379</v>
      </c>
      <c r="E25" s="71">
        <v>124734</v>
      </c>
      <c r="F25" s="58"/>
    </row>
    <row r="26" spans="2:6" ht="24">
      <c r="B26" s="70" t="s">
        <v>89</v>
      </c>
      <c r="C26" s="60"/>
      <c r="D26" s="71">
        <v>190431</v>
      </c>
      <c r="E26" s="71">
        <v>-1037246</v>
      </c>
      <c r="F26" s="58"/>
    </row>
    <row r="27" spans="2:6" outlineLevel="1">
      <c r="B27" s="70" t="s">
        <v>90</v>
      </c>
      <c r="C27" s="60"/>
      <c r="D27" s="71">
        <v>-88836</v>
      </c>
      <c r="E27" s="71">
        <v>0</v>
      </c>
      <c r="F27" s="58"/>
    </row>
    <row r="28" spans="2:6">
      <c r="B28" s="70" t="s">
        <v>53</v>
      </c>
      <c r="C28" s="60"/>
      <c r="D28" s="71">
        <v>0</v>
      </c>
      <c r="E28" s="71">
        <v>-119792</v>
      </c>
      <c r="F28" s="58"/>
    </row>
    <row r="29" spans="2:6">
      <c r="B29" s="77" t="s">
        <v>91</v>
      </c>
      <c r="C29" s="60"/>
      <c r="D29" s="71"/>
      <c r="E29" s="71"/>
      <c r="F29" s="58"/>
    </row>
    <row r="30" spans="2:6">
      <c r="B30" s="70" t="s">
        <v>92</v>
      </c>
      <c r="C30" s="60"/>
      <c r="D30" s="71">
        <v>-269074</v>
      </c>
      <c r="E30" s="71">
        <v>-66137</v>
      </c>
      <c r="F30" s="58"/>
    </row>
    <row r="31" spans="2:6" outlineLevel="1">
      <c r="B31" s="70" t="s">
        <v>93</v>
      </c>
      <c r="C31" s="60"/>
      <c r="D31" s="71">
        <v>0</v>
      </c>
      <c r="E31" s="71">
        <v>0</v>
      </c>
      <c r="F31" s="58"/>
    </row>
    <row r="32" spans="2:6">
      <c r="B32" s="70" t="s">
        <v>61</v>
      </c>
      <c r="C32" s="60"/>
      <c r="D32" s="71">
        <v>34160</v>
      </c>
      <c r="E32" s="71">
        <v>82424</v>
      </c>
      <c r="F32" s="58"/>
    </row>
    <row r="33" spans="2:7" ht="24">
      <c r="B33" s="66" t="s">
        <v>94</v>
      </c>
      <c r="C33" s="60"/>
      <c r="D33" s="69">
        <f>ROUND(SUM(D23:D32),0)</f>
        <v>272490</v>
      </c>
      <c r="E33" s="69">
        <f>SUM(E23:E32)</f>
        <v>55698</v>
      </c>
      <c r="F33" s="58"/>
    </row>
    <row r="34" spans="2:7">
      <c r="B34" s="70" t="s">
        <v>95</v>
      </c>
      <c r="C34" s="60"/>
      <c r="D34" s="71">
        <v>-249747</v>
      </c>
      <c r="E34" s="71">
        <v>-17431</v>
      </c>
      <c r="F34" s="58"/>
    </row>
    <row r="35" spans="2:7" ht="24">
      <c r="B35" s="66" t="s">
        <v>96</v>
      </c>
      <c r="C35" s="78"/>
      <c r="D35" s="79">
        <f>ROUND(SUM(D33:D34),0)</f>
        <v>22743</v>
      </c>
      <c r="E35" s="79">
        <f>SUM(E33:E34)</f>
        <v>38267</v>
      </c>
      <c r="F35" s="58"/>
    </row>
    <row r="36" spans="2:7">
      <c r="B36" s="66" t="s">
        <v>97</v>
      </c>
      <c r="C36" s="60"/>
      <c r="D36" s="71"/>
      <c r="E36" s="71"/>
      <c r="F36" s="58"/>
    </row>
    <row r="37" spans="2:7">
      <c r="B37" s="70" t="s">
        <v>98</v>
      </c>
      <c r="C37" s="60"/>
      <c r="D37" s="71">
        <v>-225466</v>
      </c>
      <c r="E37" s="71">
        <v>-47718</v>
      </c>
      <c r="F37" s="58"/>
      <c r="G37" s="75"/>
    </row>
    <row r="38" spans="2:7">
      <c r="B38" s="70" t="s">
        <v>99</v>
      </c>
      <c r="C38" s="60"/>
      <c r="D38" s="71">
        <v>-23176</v>
      </c>
      <c r="E38" s="71">
        <v>0</v>
      </c>
      <c r="F38" s="58"/>
      <c r="G38" s="75"/>
    </row>
    <row r="39" spans="2:7">
      <c r="B39" s="66" t="s">
        <v>100</v>
      </c>
      <c r="C39" s="78"/>
      <c r="D39" s="79">
        <f>ROUND(D37+D38,0)</f>
        <v>-248642</v>
      </c>
      <c r="E39" s="79">
        <f>ROUND(E37+E38,0)</f>
        <v>-47718</v>
      </c>
      <c r="F39" s="58"/>
    </row>
    <row r="40" spans="2:7">
      <c r="B40" s="66" t="s">
        <v>101</v>
      </c>
      <c r="C40" s="80"/>
      <c r="D40" s="71"/>
      <c r="E40" s="81"/>
      <c r="F40" s="58"/>
    </row>
    <row r="41" spans="2:7">
      <c r="B41" s="70" t="s">
        <v>102</v>
      </c>
      <c r="C41" s="80"/>
      <c r="D41" s="71">
        <v>-304477</v>
      </c>
      <c r="E41" s="81">
        <v>0</v>
      </c>
      <c r="F41" s="58"/>
    </row>
    <row r="42" spans="2:7">
      <c r="B42" s="70" t="s">
        <v>103</v>
      </c>
      <c r="C42" s="60"/>
      <c r="D42" s="71">
        <v>157415</v>
      </c>
      <c r="E42" s="71">
        <v>448068</v>
      </c>
      <c r="F42" s="58"/>
    </row>
    <row r="43" spans="2:7">
      <c r="B43" s="70" t="s">
        <v>104</v>
      </c>
      <c r="C43" s="60"/>
      <c r="D43" s="71">
        <v>-59558</v>
      </c>
      <c r="E43" s="71">
        <v>-55104</v>
      </c>
      <c r="F43" s="58"/>
      <c r="G43" s="82"/>
    </row>
    <row r="44" spans="2:7">
      <c r="B44" s="66" t="s">
        <v>105</v>
      </c>
      <c r="C44" s="78"/>
      <c r="D44" s="79">
        <f>ROUND(D41+D42+D43,0)</f>
        <v>-206620</v>
      </c>
      <c r="E44" s="79">
        <f>ROUND(E41+E42+E43,0)</f>
        <v>392964</v>
      </c>
      <c r="F44" s="58"/>
    </row>
    <row r="45" spans="2:7">
      <c r="B45" s="66" t="s">
        <v>106</v>
      </c>
      <c r="C45" s="60"/>
      <c r="D45" s="71">
        <f>ROUND(D35+D39+D44,0)</f>
        <v>-432519</v>
      </c>
      <c r="E45" s="71">
        <f>ROUND(E35+E39+E44,0)</f>
        <v>383513</v>
      </c>
      <c r="F45" s="58"/>
    </row>
    <row r="46" spans="2:7">
      <c r="B46" s="70" t="s">
        <v>107</v>
      </c>
      <c r="C46" s="60"/>
      <c r="D46" s="71">
        <v>-659</v>
      </c>
      <c r="E46" s="71">
        <v>22063</v>
      </c>
      <c r="F46" s="58"/>
    </row>
    <row r="47" spans="2:7">
      <c r="B47" s="70" t="s">
        <v>108</v>
      </c>
      <c r="C47" s="60">
        <v>9</v>
      </c>
      <c r="D47" s="71">
        <f>ROUND(SFP!E8,0)</f>
        <v>853771</v>
      </c>
      <c r="E47" s="71">
        <v>41384</v>
      </c>
      <c r="F47" s="58"/>
    </row>
    <row r="48" spans="2:7" ht="13.5" thickBot="1">
      <c r="B48" s="66" t="s">
        <v>109</v>
      </c>
      <c r="C48" s="83">
        <v>9</v>
      </c>
      <c r="D48" s="84">
        <f>ROUND(SUM(D45:D47),0)</f>
        <v>420593</v>
      </c>
      <c r="E48" s="84">
        <f>SUM(E45:E47)</f>
        <v>446960</v>
      </c>
      <c r="F48" s="58"/>
    </row>
    <row r="49" spans="2:5" ht="13.5" thickTop="1">
      <c r="C49" s="74"/>
    </row>
    <row r="50" spans="2:5">
      <c r="B50" s="85" t="s">
        <v>110</v>
      </c>
      <c r="C50" s="11"/>
      <c r="D50" s="40" t="str">
        <f>SPL!$E$36</f>
        <v>Боташев А.Е.</v>
      </c>
    </row>
    <row r="51" spans="2:5">
      <c r="B51" s="85"/>
      <c r="C51" s="11"/>
      <c r="D51" s="86"/>
    </row>
    <row r="52" spans="2:5">
      <c r="B52" s="87"/>
      <c r="C52" s="11"/>
      <c r="D52" s="88">
        <f>SFP!D8-D48</f>
        <v>0</v>
      </c>
      <c r="E52" s="88"/>
    </row>
    <row r="53" spans="2:5">
      <c r="B53" s="27" t="s">
        <v>35</v>
      </c>
      <c r="C53" s="1"/>
      <c r="D53" s="28" t="s">
        <v>36</v>
      </c>
    </row>
    <row r="54" spans="2:5">
      <c r="C54" s="58"/>
      <c r="D54" s="89"/>
    </row>
    <row r="55" spans="2:5">
      <c r="C55" s="58"/>
      <c r="D55" s="90"/>
      <c r="E55" s="91"/>
    </row>
    <row r="56" spans="2:5">
      <c r="B56" s="92" t="s">
        <v>111</v>
      </c>
      <c r="C56" s="58"/>
      <c r="D56" s="71">
        <v>353359</v>
      </c>
      <c r="E56" s="71">
        <v>197076</v>
      </c>
    </row>
    <row r="57" spans="2:5">
      <c r="B57" s="92" t="s">
        <v>112</v>
      </c>
      <c r="D57" s="93">
        <v>-358216</v>
      </c>
      <c r="E57" s="93">
        <v>-144303</v>
      </c>
    </row>
    <row r="58" spans="2:5">
      <c r="D58" s="89"/>
    </row>
    <row r="59" spans="2:5">
      <c r="D59" s="94"/>
    </row>
    <row r="60" spans="2:5">
      <c r="D60" s="95"/>
    </row>
    <row r="61" spans="2:5">
      <c r="D61" s="95"/>
    </row>
    <row r="62" spans="2:5">
      <c r="D62" s="95"/>
    </row>
  </sheetData>
  <mergeCells count="4">
    <mergeCell ref="B1:D1"/>
    <mergeCell ref="B2:D2"/>
    <mergeCell ref="B3:D3"/>
    <mergeCell ref="B4:D4"/>
  </mergeCells>
  <pageMargins left="0.27559055118110237" right="0.31496062992125984" top="0" bottom="0" header="0.15748031496062992" footer="0.19685039370078741"/>
  <pageSetup paperSize="9" scale="8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1156-6CF0-48F7-8795-378D4DE8970F}">
  <sheetPr>
    <pageSetUpPr fitToPage="1"/>
  </sheetPr>
  <dimension ref="B1:I26"/>
  <sheetViews>
    <sheetView showGridLines="0" zoomScaleNormal="100" zoomScaleSheetLayoutView="100" workbookViewId="0"/>
  </sheetViews>
  <sheetFormatPr defaultColWidth="9.140625" defaultRowHeight="12.95" outlineLevelRow="1"/>
  <cols>
    <col min="1" max="1" width="2.42578125" style="96" customWidth="1"/>
    <col min="2" max="2" width="37.5703125" style="96" customWidth="1"/>
    <col min="3" max="3" width="15.5703125" style="96" customWidth="1"/>
    <col min="4" max="4" width="15.42578125" style="96" customWidth="1"/>
    <col min="5" max="5" width="17.5703125" style="96" customWidth="1"/>
    <col min="6" max="6" width="17.5703125" style="97" customWidth="1"/>
    <col min="7" max="7" width="12.5703125" style="96" customWidth="1"/>
    <col min="8" max="12" width="9.140625" style="96"/>
    <col min="13" max="13" width="13.5703125" style="96" bestFit="1" customWidth="1"/>
    <col min="14" max="14" width="9.140625" style="96"/>
    <col min="15" max="15" width="13.5703125" style="96" bestFit="1" customWidth="1"/>
    <col min="16" max="256" width="9.140625" style="96"/>
    <col min="257" max="257" width="38.42578125" style="96" customWidth="1"/>
    <col min="258" max="258" width="15.5703125" style="96" customWidth="1"/>
    <col min="259" max="259" width="15.42578125" style="96" customWidth="1"/>
    <col min="260" max="260" width="0" style="96" hidden="1" customWidth="1"/>
    <col min="261" max="262" width="17.5703125" style="96" customWidth="1"/>
    <col min="263" max="263" width="12.5703125" style="96" customWidth="1"/>
    <col min="264" max="512" width="9.140625" style="96"/>
    <col min="513" max="513" width="38.42578125" style="96" customWidth="1"/>
    <col min="514" max="514" width="15.5703125" style="96" customWidth="1"/>
    <col min="515" max="515" width="15.42578125" style="96" customWidth="1"/>
    <col min="516" max="516" width="0" style="96" hidden="1" customWidth="1"/>
    <col min="517" max="518" width="17.5703125" style="96" customWidth="1"/>
    <col min="519" max="519" width="12.5703125" style="96" customWidth="1"/>
    <col min="520" max="768" width="9.140625" style="96"/>
    <col min="769" max="769" width="38.42578125" style="96" customWidth="1"/>
    <col min="770" max="770" width="15.5703125" style="96" customWidth="1"/>
    <col min="771" max="771" width="15.42578125" style="96" customWidth="1"/>
    <col min="772" max="772" width="0" style="96" hidden="1" customWidth="1"/>
    <col min="773" max="774" width="17.5703125" style="96" customWidth="1"/>
    <col min="775" max="775" width="12.5703125" style="96" customWidth="1"/>
    <col min="776" max="1024" width="9.140625" style="96"/>
    <col min="1025" max="1025" width="38.42578125" style="96" customWidth="1"/>
    <col min="1026" max="1026" width="15.5703125" style="96" customWidth="1"/>
    <col min="1027" max="1027" width="15.42578125" style="96" customWidth="1"/>
    <col min="1028" max="1028" width="0" style="96" hidden="1" customWidth="1"/>
    <col min="1029" max="1030" width="17.5703125" style="96" customWidth="1"/>
    <col min="1031" max="1031" width="12.5703125" style="96" customWidth="1"/>
    <col min="1032" max="1280" width="9.140625" style="96"/>
    <col min="1281" max="1281" width="38.42578125" style="96" customWidth="1"/>
    <col min="1282" max="1282" width="15.5703125" style="96" customWidth="1"/>
    <col min="1283" max="1283" width="15.42578125" style="96" customWidth="1"/>
    <col min="1284" max="1284" width="0" style="96" hidden="1" customWidth="1"/>
    <col min="1285" max="1286" width="17.5703125" style="96" customWidth="1"/>
    <col min="1287" max="1287" width="12.5703125" style="96" customWidth="1"/>
    <col min="1288" max="1536" width="9.140625" style="96"/>
    <col min="1537" max="1537" width="38.42578125" style="96" customWidth="1"/>
    <col min="1538" max="1538" width="15.5703125" style="96" customWidth="1"/>
    <col min="1539" max="1539" width="15.42578125" style="96" customWidth="1"/>
    <col min="1540" max="1540" width="0" style="96" hidden="1" customWidth="1"/>
    <col min="1541" max="1542" width="17.5703125" style="96" customWidth="1"/>
    <col min="1543" max="1543" width="12.5703125" style="96" customWidth="1"/>
    <col min="1544" max="1792" width="9.140625" style="96"/>
    <col min="1793" max="1793" width="38.42578125" style="96" customWidth="1"/>
    <col min="1794" max="1794" width="15.5703125" style="96" customWidth="1"/>
    <col min="1795" max="1795" width="15.42578125" style="96" customWidth="1"/>
    <col min="1796" max="1796" width="0" style="96" hidden="1" customWidth="1"/>
    <col min="1797" max="1798" width="17.5703125" style="96" customWidth="1"/>
    <col min="1799" max="1799" width="12.5703125" style="96" customWidth="1"/>
    <col min="1800" max="2048" width="9.140625" style="96"/>
    <col min="2049" max="2049" width="38.42578125" style="96" customWidth="1"/>
    <col min="2050" max="2050" width="15.5703125" style="96" customWidth="1"/>
    <col min="2051" max="2051" width="15.42578125" style="96" customWidth="1"/>
    <col min="2052" max="2052" width="0" style="96" hidden="1" customWidth="1"/>
    <col min="2053" max="2054" width="17.5703125" style="96" customWidth="1"/>
    <col min="2055" max="2055" width="12.5703125" style="96" customWidth="1"/>
    <col min="2056" max="2304" width="9.140625" style="96"/>
    <col min="2305" max="2305" width="38.42578125" style="96" customWidth="1"/>
    <col min="2306" max="2306" width="15.5703125" style="96" customWidth="1"/>
    <col min="2307" max="2307" width="15.42578125" style="96" customWidth="1"/>
    <col min="2308" max="2308" width="0" style="96" hidden="1" customWidth="1"/>
    <col min="2309" max="2310" width="17.5703125" style="96" customWidth="1"/>
    <col min="2311" max="2311" width="12.5703125" style="96" customWidth="1"/>
    <col min="2312" max="2560" width="9.140625" style="96"/>
    <col min="2561" max="2561" width="38.42578125" style="96" customWidth="1"/>
    <col min="2562" max="2562" width="15.5703125" style="96" customWidth="1"/>
    <col min="2563" max="2563" width="15.42578125" style="96" customWidth="1"/>
    <col min="2564" max="2564" width="0" style="96" hidden="1" customWidth="1"/>
    <col min="2565" max="2566" width="17.5703125" style="96" customWidth="1"/>
    <col min="2567" max="2567" width="12.5703125" style="96" customWidth="1"/>
    <col min="2568" max="2816" width="9.140625" style="96"/>
    <col min="2817" max="2817" width="38.42578125" style="96" customWidth="1"/>
    <col min="2818" max="2818" width="15.5703125" style="96" customWidth="1"/>
    <col min="2819" max="2819" width="15.42578125" style="96" customWidth="1"/>
    <col min="2820" max="2820" width="0" style="96" hidden="1" customWidth="1"/>
    <col min="2821" max="2822" width="17.5703125" style="96" customWidth="1"/>
    <col min="2823" max="2823" width="12.5703125" style="96" customWidth="1"/>
    <col min="2824" max="3072" width="9.140625" style="96"/>
    <col min="3073" max="3073" width="38.42578125" style="96" customWidth="1"/>
    <col min="3074" max="3074" width="15.5703125" style="96" customWidth="1"/>
    <col min="3075" max="3075" width="15.42578125" style="96" customWidth="1"/>
    <col min="3076" max="3076" width="0" style="96" hidden="1" customWidth="1"/>
    <col min="3077" max="3078" width="17.5703125" style="96" customWidth="1"/>
    <col min="3079" max="3079" width="12.5703125" style="96" customWidth="1"/>
    <col min="3080" max="3328" width="9.140625" style="96"/>
    <col min="3329" max="3329" width="38.42578125" style="96" customWidth="1"/>
    <col min="3330" max="3330" width="15.5703125" style="96" customWidth="1"/>
    <col min="3331" max="3331" width="15.42578125" style="96" customWidth="1"/>
    <col min="3332" max="3332" width="0" style="96" hidden="1" customWidth="1"/>
    <col min="3333" max="3334" width="17.5703125" style="96" customWidth="1"/>
    <col min="3335" max="3335" width="12.5703125" style="96" customWidth="1"/>
    <col min="3336" max="3584" width="9.140625" style="96"/>
    <col min="3585" max="3585" width="38.42578125" style="96" customWidth="1"/>
    <col min="3586" max="3586" width="15.5703125" style="96" customWidth="1"/>
    <col min="3587" max="3587" width="15.42578125" style="96" customWidth="1"/>
    <col min="3588" max="3588" width="0" style="96" hidden="1" customWidth="1"/>
    <col min="3589" max="3590" width="17.5703125" style="96" customWidth="1"/>
    <col min="3591" max="3591" width="12.5703125" style="96" customWidth="1"/>
    <col min="3592" max="3840" width="9.140625" style="96"/>
    <col min="3841" max="3841" width="38.42578125" style="96" customWidth="1"/>
    <col min="3842" max="3842" width="15.5703125" style="96" customWidth="1"/>
    <col min="3843" max="3843" width="15.42578125" style="96" customWidth="1"/>
    <col min="3844" max="3844" width="0" style="96" hidden="1" customWidth="1"/>
    <col min="3845" max="3846" width="17.5703125" style="96" customWidth="1"/>
    <col min="3847" max="3847" width="12.5703125" style="96" customWidth="1"/>
    <col min="3848" max="4096" width="9.140625" style="96"/>
    <col min="4097" max="4097" width="38.42578125" style="96" customWidth="1"/>
    <col min="4098" max="4098" width="15.5703125" style="96" customWidth="1"/>
    <col min="4099" max="4099" width="15.42578125" style="96" customWidth="1"/>
    <col min="4100" max="4100" width="0" style="96" hidden="1" customWidth="1"/>
    <col min="4101" max="4102" width="17.5703125" style="96" customWidth="1"/>
    <col min="4103" max="4103" width="12.5703125" style="96" customWidth="1"/>
    <col min="4104" max="4352" width="9.140625" style="96"/>
    <col min="4353" max="4353" width="38.42578125" style="96" customWidth="1"/>
    <col min="4354" max="4354" width="15.5703125" style="96" customWidth="1"/>
    <col min="4355" max="4355" width="15.42578125" style="96" customWidth="1"/>
    <col min="4356" max="4356" width="0" style="96" hidden="1" customWidth="1"/>
    <col min="4357" max="4358" width="17.5703125" style="96" customWidth="1"/>
    <col min="4359" max="4359" width="12.5703125" style="96" customWidth="1"/>
    <col min="4360" max="4608" width="9.140625" style="96"/>
    <col min="4609" max="4609" width="38.42578125" style="96" customWidth="1"/>
    <col min="4610" max="4610" width="15.5703125" style="96" customWidth="1"/>
    <col min="4611" max="4611" width="15.42578125" style="96" customWidth="1"/>
    <col min="4612" max="4612" width="0" style="96" hidden="1" customWidth="1"/>
    <col min="4613" max="4614" width="17.5703125" style="96" customWidth="1"/>
    <col min="4615" max="4615" width="12.5703125" style="96" customWidth="1"/>
    <col min="4616" max="4864" width="9.140625" style="96"/>
    <col min="4865" max="4865" width="38.42578125" style="96" customWidth="1"/>
    <col min="4866" max="4866" width="15.5703125" style="96" customWidth="1"/>
    <col min="4867" max="4867" width="15.42578125" style="96" customWidth="1"/>
    <col min="4868" max="4868" width="0" style="96" hidden="1" customWidth="1"/>
    <col min="4869" max="4870" width="17.5703125" style="96" customWidth="1"/>
    <col min="4871" max="4871" width="12.5703125" style="96" customWidth="1"/>
    <col min="4872" max="5120" width="9.140625" style="96"/>
    <col min="5121" max="5121" width="38.42578125" style="96" customWidth="1"/>
    <col min="5122" max="5122" width="15.5703125" style="96" customWidth="1"/>
    <col min="5123" max="5123" width="15.42578125" style="96" customWidth="1"/>
    <col min="5124" max="5124" width="0" style="96" hidden="1" customWidth="1"/>
    <col min="5125" max="5126" width="17.5703125" style="96" customWidth="1"/>
    <col min="5127" max="5127" width="12.5703125" style="96" customWidth="1"/>
    <col min="5128" max="5376" width="9.140625" style="96"/>
    <col min="5377" max="5377" width="38.42578125" style="96" customWidth="1"/>
    <col min="5378" max="5378" width="15.5703125" style="96" customWidth="1"/>
    <col min="5379" max="5379" width="15.42578125" style="96" customWidth="1"/>
    <col min="5380" max="5380" width="0" style="96" hidden="1" customWidth="1"/>
    <col min="5381" max="5382" width="17.5703125" style="96" customWidth="1"/>
    <col min="5383" max="5383" width="12.5703125" style="96" customWidth="1"/>
    <col min="5384" max="5632" width="9.140625" style="96"/>
    <col min="5633" max="5633" width="38.42578125" style="96" customWidth="1"/>
    <col min="5634" max="5634" width="15.5703125" style="96" customWidth="1"/>
    <col min="5635" max="5635" width="15.42578125" style="96" customWidth="1"/>
    <col min="5636" max="5636" width="0" style="96" hidden="1" customWidth="1"/>
    <col min="5637" max="5638" width="17.5703125" style="96" customWidth="1"/>
    <col min="5639" max="5639" width="12.5703125" style="96" customWidth="1"/>
    <col min="5640" max="5888" width="9.140625" style="96"/>
    <col min="5889" max="5889" width="38.42578125" style="96" customWidth="1"/>
    <col min="5890" max="5890" width="15.5703125" style="96" customWidth="1"/>
    <col min="5891" max="5891" width="15.42578125" style="96" customWidth="1"/>
    <col min="5892" max="5892" width="0" style="96" hidden="1" customWidth="1"/>
    <col min="5893" max="5894" width="17.5703125" style="96" customWidth="1"/>
    <col min="5895" max="5895" width="12.5703125" style="96" customWidth="1"/>
    <col min="5896" max="6144" width="9.140625" style="96"/>
    <col min="6145" max="6145" width="38.42578125" style="96" customWidth="1"/>
    <col min="6146" max="6146" width="15.5703125" style="96" customWidth="1"/>
    <col min="6147" max="6147" width="15.42578125" style="96" customWidth="1"/>
    <col min="6148" max="6148" width="0" style="96" hidden="1" customWidth="1"/>
    <col min="6149" max="6150" width="17.5703125" style="96" customWidth="1"/>
    <col min="6151" max="6151" width="12.5703125" style="96" customWidth="1"/>
    <col min="6152" max="6400" width="9.140625" style="96"/>
    <col min="6401" max="6401" width="38.42578125" style="96" customWidth="1"/>
    <col min="6402" max="6402" width="15.5703125" style="96" customWidth="1"/>
    <col min="6403" max="6403" width="15.42578125" style="96" customWidth="1"/>
    <col min="6404" max="6404" width="0" style="96" hidden="1" customWidth="1"/>
    <col min="6405" max="6406" width="17.5703125" style="96" customWidth="1"/>
    <col min="6407" max="6407" width="12.5703125" style="96" customWidth="1"/>
    <col min="6408" max="6656" width="9.140625" style="96"/>
    <col min="6657" max="6657" width="38.42578125" style="96" customWidth="1"/>
    <col min="6658" max="6658" width="15.5703125" style="96" customWidth="1"/>
    <col min="6659" max="6659" width="15.42578125" style="96" customWidth="1"/>
    <col min="6660" max="6660" width="0" style="96" hidden="1" customWidth="1"/>
    <col min="6661" max="6662" width="17.5703125" style="96" customWidth="1"/>
    <col min="6663" max="6663" width="12.5703125" style="96" customWidth="1"/>
    <col min="6664" max="6912" width="9.140625" style="96"/>
    <col min="6913" max="6913" width="38.42578125" style="96" customWidth="1"/>
    <col min="6914" max="6914" width="15.5703125" style="96" customWidth="1"/>
    <col min="6915" max="6915" width="15.42578125" style="96" customWidth="1"/>
    <col min="6916" max="6916" width="0" style="96" hidden="1" customWidth="1"/>
    <col min="6917" max="6918" width="17.5703125" style="96" customWidth="1"/>
    <col min="6919" max="6919" width="12.5703125" style="96" customWidth="1"/>
    <col min="6920" max="7168" width="9.140625" style="96"/>
    <col min="7169" max="7169" width="38.42578125" style="96" customWidth="1"/>
    <col min="7170" max="7170" width="15.5703125" style="96" customWidth="1"/>
    <col min="7171" max="7171" width="15.42578125" style="96" customWidth="1"/>
    <col min="7172" max="7172" width="0" style="96" hidden="1" customWidth="1"/>
    <col min="7173" max="7174" width="17.5703125" style="96" customWidth="1"/>
    <col min="7175" max="7175" width="12.5703125" style="96" customWidth="1"/>
    <col min="7176" max="7424" width="9.140625" style="96"/>
    <col min="7425" max="7425" width="38.42578125" style="96" customWidth="1"/>
    <col min="7426" max="7426" width="15.5703125" style="96" customWidth="1"/>
    <col min="7427" max="7427" width="15.42578125" style="96" customWidth="1"/>
    <col min="7428" max="7428" width="0" style="96" hidden="1" customWidth="1"/>
    <col min="7429" max="7430" width="17.5703125" style="96" customWidth="1"/>
    <col min="7431" max="7431" width="12.5703125" style="96" customWidth="1"/>
    <col min="7432" max="7680" width="9.140625" style="96"/>
    <col min="7681" max="7681" width="38.42578125" style="96" customWidth="1"/>
    <col min="7682" max="7682" width="15.5703125" style="96" customWidth="1"/>
    <col min="7683" max="7683" width="15.42578125" style="96" customWidth="1"/>
    <col min="7684" max="7684" width="0" style="96" hidden="1" customWidth="1"/>
    <col min="7685" max="7686" width="17.5703125" style="96" customWidth="1"/>
    <col min="7687" max="7687" width="12.5703125" style="96" customWidth="1"/>
    <col min="7688" max="7936" width="9.140625" style="96"/>
    <col min="7937" max="7937" width="38.42578125" style="96" customWidth="1"/>
    <col min="7938" max="7938" width="15.5703125" style="96" customWidth="1"/>
    <col min="7939" max="7939" width="15.42578125" style="96" customWidth="1"/>
    <col min="7940" max="7940" width="0" style="96" hidden="1" customWidth="1"/>
    <col min="7941" max="7942" width="17.5703125" style="96" customWidth="1"/>
    <col min="7943" max="7943" width="12.5703125" style="96" customWidth="1"/>
    <col min="7944" max="8192" width="9.140625" style="96"/>
    <col min="8193" max="8193" width="38.42578125" style="96" customWidth="1"/>
    <col min="8194" max="8194" width="15.5703125" style="96" customWidth="1"/>
    <col min="8195" max="8195" width="15.42578125" style="96" customWidth="1"/>
    <col min="8196" max="8196" width="0" style="96" hidden="1" customWidth="1"/>
    <col min="8197" max="8198" width="17.5703125" style="96" customWidth="1"/>
    <col min="8199" max="8199" width="12.5703125" style="96" customWidth="1"/>
    <col min="8200" max="8448" width="9.140625" style="96"/>
    <col min="8449" max="8449" width="38.42578125" style="96" customWidth="1"/>
    <col min="8450" max="8450" width="15.5703125" style="96" customWidth="1"/>
    <col min="8451" max="8451" width="15.42578125" style="96" customWidth="1"/>
    <col min="8452" max="8452" width="0" style="96" hidden="1" customWidth="1"/>
    <col min="8453" max="8454" width="17.5703125" style="96" customWidth="1"/>
    <col min="8455" max="8455" width="12.5703125" style="96" customWidth="1"/>
    <col min="8456" max="8704" width="9.140625" style="96"/>
    <col min="8705" max="8705" width="38.42578125" style="96" customWidth="1"/>
    <col min="8706" max="8706" width="15.5703125" style="96" customWidth="1"/>
    <col min="8707" max="8707" width="15.42578125" style="96" customWidth="1"/>
    <col min="8708" max="8708" width="0" style="96" hidden="1" customWidth="1"/>
    <col min="8709" max="8710" width="17.5703125" style="96" customWidth="1"/>
    <col min="8711" max="8711" width="12.5703125" style="96" customWidth="1"/>
    <col min="8712" max="8960" width="9.140625" style="96"/>
    <col min="8961" max="8961" width="38.42578125" style="96" customWidth="1"/>
    <col min="8962" max="8962" width="15.5703125" style="96" customWidth="1"/>
    <col min="8963" max="8963" width="15.42578125" style="96" customWidth="1"/>
    <col min="8964" max="8964" width="0" style="96" hidden="1" customWidth="1"/>
    <col min="8965" max="8966" width="17.5703125" style="96" customWidth="1"/>
    <col min="8967" max="8967" width="12.5703125" style="96" customWidth="1"/>
    <col min="8968" max="9216" width="9.140625" style="96"/>
    <col min="9217" max="9217" width="38.42578125" style="96" customWidth="1"/>
    <col min="9218" max="9218" width="15.5703125" style="96" customWidth="1"/>
    <col min="9219" max="9219" width="15.42578125" style="96" customWidth="1"/>
    <col min="9220" max="9220" width="0" style="96" hidden="1" customWidth="1"/>
    <col min="9221" max="9222" width="17.5703125" style="96" customWidth="1"/>
    <col min="9223" max="9223" width="12.5703125" style="96" customWidth="1"/>
    <col min="9224" max="9472" width="9.140625" style="96"/>
    <col min="9473" max="9473" width="38.42578125" style="96" customWidth="1"/>
    <col min="9474" max="9474" width="15.5703125" style="96" customWidth="1"/>
    <col min="9475" max="9475" width="15.42578125" style="96" customWidth="1"/>
    <col min="9476" max="9476" width="0" style="96" hidden="1" customWidth="1"/>
    <col min="9477" max="9478" width="17.5703125" style="96" customWidth="1"/>
    <col min="9479" max="9479" width="12.5703125" style="96" customWidth="1"/>
    <col min="9480" max="9728" width="9.140625" style="96"/>
    <col min="9729" max="9729" width="38.42578125" style="96" customWidth="1"/>
    <col min="9730" max="9730" width="15.5703125" style="96" customWidth="1"/>
    <col min="9731" max="9731" width="15.42578125" style="96" customWidth="1"/>
    <col min="9732" max="9732" width="0" style="96" hidden="1" customWidth="1"/>
    <col min="9733" max="9734" width="17.5703125" style="96" customWidth="1"/>
    <col min="9735" max="9735" width="12.5703125" style="96" customWidth="1"/>
    <col min="9736" max="9984" width="9.140625" style="96"/>
    <col min="9985" max="9985" width="38.42578125" style="96" customWidth="1"/>
    <col min="9986" max="9986" width="15.5703125" style="96" customWidth="1"/>
    <col min="9987" max="9987" width="15.42578125" style="96" customWidth="1"/>
    <col min="9988" max="9988" width="0" style="96" hidden="1" customWidth="1"/>
    <col min="9989" max="9990" width="17.5703125" style="96" customWidth="1"/>
    <col min="9991" max="9991" width="12.5703125" style="96" customWidth="1"/>
    <col min="9992" max="10240" width="9.140625" style="96"/>
    <col min="10241" max="10241" width="38.42578125" style="96" customWidth="1"/>
    <col min="10242" max="10242" width="15.5703125" style="96" customWidth="1"/>
    <col min="10243" max="10243" width="15.42578125" style="96" customWidth="1"/>
    <col min="10244" max="10244" width="0" style="96" hidden="1" customWidth="1"/>
    <col min="10245" max="10246" width="17.5703125" style="96" customWidth="1"/>
    <col min="10247" max="10247" width="12.5703125" style="96" customWidth="1"/>
    <col min="10248" max="10496" width="9.140625" style="96"/>
    <col min="10497" max="10497" width="38.42578125" style="96" customWidth="1"/>
    <col min="10498" max="10498" width="15.5703125" style="96" customWidth="1"/>
    <col min="10499" max="10499" width="15.42578125" style="96" customWidth="1"/>
    <col min="10500" max="10500" width="0" style="96" hidden="1" customWidth="1"/>
    <col min="10501" max="10502" width="17.5703125" style="96" customWidth="1"/>
    <col min="10503" max="10503" width="12.5703125" style="96" customWidth="1"/>
    <col min="10504" max="10752" width="9.140625" style="96"/>
    <col min="10753" max="10753" width="38.42578125" style="96" customWidth="1"/>
    <col min="10754" max="10754" width="15.5703125" style="96" customWidth="1"/>
    <col min="10755" max="10755" width="15.42578125" style="96" customWidth="1"/>
    <col min="10756" max="10756" width="0" style="96" hidden="1" customWidth="1"/>
    <col min="10757" max="10758" width="17.5703125" style="96" customWidth="1"/>
    <col min="10759" max="10759" width="12.5703125" style="96" customWidth="1"/>
    <col min="10760" max="11008" width="9.140625" style="96"/>
    <col min="11009" max="11009" width="38.42578125" style="96" customWidth="1"/>
    <col min="11010" max="11010" width="15.5703125" style="96" customWidth="1"/>
    <col min="11011" max="11011" width="15.42578125" style="96" customWidth="1"/>
    <col min="11012" max="11012" width="0" style="96" hidden="1" customWidth="1"/>
    <col min="11013" max="11014" width="17.5703125" style="96" customWidth="1"/>
    <col min="11015" max="11015" width="12.5703125" style="96" customWidth="1"/>
    <col min="11016" max="11264" width="9.140625" style="96"/>
    <col min="11265" max="11265" width="38.42578125" style="96" customWidth="1"/>
    <col min="11266" max="11266" width="15.5703125" style="96" customWidth="1"/>
    <col min="11267" max="11267" width="15.42578125" style="96" customWidth="1"/>
    <col min="11268" max="11268" width="0" style="96" hidden="1" customWidth="1"/>
    <col min="11269" max="11270" width="17.5703125" style="96" customWidth="1"/>
    <col min="11271" max="11271" width="12.5703125" style="96" customWidth="1"/>
    <col min="11272" max="11520" width="9.140625" style="96"/>
    <col min="11521" max="11521" width="38.42578125" style="96" customWidth="1"/>
    <col min="11522" max="11522" width="15.5703125" style="96" customWidth="1"/>
    <col min="11523" max="11523" width="15.42578125" style="96" customWidth="1"/>
    <col min="11524" max="11524" width="0" style="96" hidden="1" customWidth="1"/>
    <col min="11525" max="11526" width="17.5703125" style="96" customWidth="1"/>
    <col min="11527" max="11527" width="12.5703125" style="96" customWidth="1"/>
    <col min="11528" max="11776" width="9.140625" style="96"/>
    <col min="11777" max="11777" width="38.42578125" style="96" customWidth="1"/>
    <col min="11778" max="11778" width="15.5703125" style="96" customWidth="1"/>
    <col min="11779" max="11779" width="15.42578125" style="96" customWidth="1"/>
    <col min="11780" max="11780" width="0" style="96" hidden="1" customWidth="1"/>
    <col min="11781" max="11782" width="17.5703125" style="96" customWidth="1"/>
    <col min="11783" max="11783" width="12.5703125" style="96" customWidth="1"/>
    <col min="11784" max="12032" width="9.140625" style="96"/>
    <col min="12033" max="12033" width="38.42578125" style="96" customWidth="1"/>
    <col min="12034" max="12034" width="15.5703125" style="96" customWidth="1"/>
    <col min="12035" max="12035" width="15.42578125" style="96" customWidth="1"/>
    <col min="12036" max="12036" width="0" style="96" hidden="1" customWidth="1"/>
    <col min="12037" max="12038" width="17.5703125" style="96" customWidth="1"/>
    <col min="12039" max="12039" width="12.5703125" style="96" customWidth="1"/>
    <col min="12040" max="12288" width="9.140625" style="96"/>
    <col min="12289" max="12289" width="38.42578125" style="96" customWidth="1"/>
    <col min="12290" max="12290" width="15.5703125" style="96" customWidth="1"/>
    <col min="12291" max="12291" width="15.42578125" style="96" customWidth="1"/>
    <col min="12292" max="12292" width="0" style="96" hidden="1" customWidth="1"/>
    <col min="12293" max="12294" width="17.5703125" style="96" customWidth="1"/>
    <col min="12295" max="12295" width="12.5703125" style="96" customWidth="1"/>
    <col min="12296" max="12544" width="9.140625" style="96"/>
    <col min="12545" max="12545" width="38.42578125" style="96" customWidth="1"/>
    <col min="12546" max="12546" width="15.5703125" style="96" customWidth="1"/>
    <col min="12547" max="12547" width="15.42578125" style="96" customWidth="1"/>
    <col min="12548" max="12548" width="0" style="96" hidden="1" customWidth="1"/>
    <col min="12549" max="12550" width="17.5703125" style="96" customWidth="1"/>
    <col min="12551" max="12551" width="12.5703125" style="96" customWidth="1"/>
    <col min="12552" max="12800" width="9.140625" style="96"/>
    <col min="12801" max="12801" width="38.42578125" style="96" customWidth="1"/>
    <col min="12802" max="12802" width="15.5703125" style="96" customWidth="1"/>
    <col min="12803" max="12803" width="15.42578125" style="96" customWidth="1"/>
    <col min="12804" max="12804" width="0" style="96" hidden="1" customWidth="1"/>
    <col min="12805" max="12806" width="17.5703125" style="96" customWidth="1"/>
    <col min="12807" max="12807" width="12.5703125" style="96" customWidth="1"/>
    <col min="12808" max="13056" width="9.140625" style="96"/>
    <col min="13057" max="13057" width="38.42578125" style="96" customWidth="1"/>
    <col min="13058" max="13058" width="15.5703125" style="96" customWidth="1"/>
    <col min="13059" max="13059" width="15.42578125" style="96" customWidth="1"/>
    <col min="13060" max="13060" width="0" style="96" hidden="1" customWidth="1"/>
    <col min="13061" max="13062" width="17.5703125" style="96" customWidth="1"/>
    <col min="13063" max="13063" width="12.5703125" style="96" customWidth="1"/>
    <col min="13064" max="13312" width="9.140625" style="96"/>
    <col min="13313" max="13313" width="38.42578125" style="96" customWidth="1"/>
    <col min="13314" max="13314" width="15.5703125" style="96" customWidth="1"/>
    <col min="13315" max="13315" width="15.42578125" style="96" customWidth="1"/>
    <col min="13316" max="13316" width="0" style="96" hidden="1" customWidth="1"/>
    <col min="13317" max="13318" width="17.5703125" style="96" customWidth="1"/>
    <col min="13319" max="13319" width="12.5703125" style="96" customWidth="1"/>
    <col min="13320" max="13568" width="9.140625" style="96"/>
    <col min="13569" max="13569" width="38.42578125" style="96" customWidth="1"/>
    <col min="13570" max="13570" width="15.5703125" style="96" customWidth="1"/>
    <col min="13571" max="13571" width="15.42578125" style="96" customWidth="1"/>
    <col min="13572" max="13572" width="0" style="96" hidden="1" customWidth="1"/>
    <col min="13573" max="13574" width="17.5703125" style="96" customWidth="1"/>
    <col min="13575" max="13575" width="12.5703125" style="96" customWidth="1"/>
    <col min="13576" max="13824" width="9.140625" style="96"/>
    <col min="13825" max="13825" width="38.42578125" style="96" customWidth="1"/>
    <col min="13826" max="13826" width="15.5703125" style="96" customWidth="1"/>
    <col min="13827" max="13827" width="15.42578125" style="96" customWidth="1"/>
    <col min="13828" max="13828" width="0" style="96" hidden="1" customWidth="1"/>
    <col min="13829" max="13830" width="17.5703125" style="96" customWidth="1"/>
    <col min="13831" max="13831" width="12.5703125" style="96" customWidth="1"/>
    <col min="13832" max="14080" width="9.140625" style="96"/>
    <col min="14081" max="14081" width="38.42578125" style="96" customWidth="1"/>
    <col min="14082" max="14082" width="15.5703125" style="96" customWidth="1"/>
    <col min="14083" max="14083" width="15.42578125" style="96" customWidth="1"/>
    <col min="14084" max="14084" width="0" style="96" hidden="1" customWidth="1"/>
    <col min="14085" max="14086" width="17.5703125" style="96" customWidth="1"/>
    <col min="14087" max="14087" width="12.5703125" style="96" customWidth="1"/>
    <col min="14088" max="14336" width="9.140625" style="96"/>
    <col min="14337" max="14337" width="38.42578125" style="96" customWidth="1"/>
    <col min="14338" max="14338" width="15.5703125" style="96" customWidth="1"/>
    <col min="14339" max="14339" width="15.42578125" style="96" customWidth="1"/>
    <col min="14340" max="14340" width="0" style="96" hidden="1" customWidth="1"/>
    <col min="14341" max="14342" width="17.5703125" style="96" customWidth="1"/>
    <col min="14343" max="14343" width="12.5703125" style="96" customWidth="1"/>
    <col min="14344" max="14592" width="9.140625" style="96"/>
    <col min="14593" max="14593" width="38.42578125" style="96" customWidth="1"/>
    <col min="14594" max="14594" width="15.5703125" style="96" customWidth="1"/>
    <col min="14595" max="14595" width="15.42578125" style="96" customWidth="1"/>
    <col min="14596" max="14596" width="0" style="96" hidden="1" customWidth="1"/>
    <col min="14597" max="14598" width="17.5703125" style="96" customWidth="1"/>
    <col min="14599" max="14599" width="12.5703125" style="96" customWidth="1"/>
    <col min="14600" max="14848" width="9.140625" style="96"/>
    <col min="14849" max="14849" width="38.42578125" style="96" customWidth="1"/>
    <col min="14850" max="14850" width="15.5703125" style="96" customWidth="1"/>
    <col min="14851" max="14851" width="15.42578125" style="96" customWidth="1"/>
    <col min="14852" max="14852" width="0" style="96" hidden="1" customWidth="1"/>
    <col min="14853" max="14854" width="17.5703125" style="96" customWidth="1"/>
    <col min="14855" max="14855" width="12.5703125" style="96" customWidth="1"/>
    <col min="14856" max="15104" width="9.140625" style="96"/>
    <col min="15105" max="15105" width="38.42578125" style="96" customWidth="1"/>
    <col min="15106" max="15106" width="15.5703125" style="96" customWidth="1"/>
    <col min="15107" max="15107" width="15.42578125" style="96" customWidth="1"/>
    <col min="15108" max="15108" width="0" style="96" hidden="1" customWidth="1"/>
    <col min="15109" max="15110" width="17.5703125" style="96" customWidth="1"/>
    <col min="15111" max="15111" width="12.5703125" style="96" customWidth="1"/>
    <col min="15112" max="15360" width="9.140625" style="96"/>
    <col min="15361" max="15361" width="38.42578125" style="96" customWidth="1"/>
    <col min="15362" max="15362" width="15.5703125" style="96" customWidth="1"/>
    <col min="15363" max="15363" width="15.42578125" style="96" customWidth="1"/>
    <col min="15364" max="15364" width="0" style="96" hidden="1" customWidth="1"/>
    <col min="15365" max="15366" width="17.5703125" style="96" customWidth="1"/>
    <col min="15367" max="15367" width="12.5703125" style="96" customWidth="1"/>
    <col min="15368" max="15616" width="9.140625" style="96"/>
    <col min="15617" max="15617" width="38.42578125" style="96" customWidth="1"/>
    <col min="15618" max="15618" width="15.5703125" style="96" customWidth="1"/>
    <col min="15619" max="15619" width="15.42578125" style="96" customWidth="1"/>
    <col min="15620" max="15620" width="0" style="96" hidden="1" customWidth="1"/>
    <col min="15621" max="15622" width="17.5703125" style="96" customWidth="1"/>
    <col min="15623" max="15623" width="12.5703125" style="96" customWidth="1"/>
    <col min="15624" max="15872" width="9.140625" style="96"/>
    <col min="15873" max="15873" width="38.42578125" style="96" customWidth="1"/>
    <col min="15874" max="15874" width="15.5703125" style="96" customWidth="1"/>
    <col min="15875" max="15875" width="15.42578125" style="96" customWidth="1"/>
    <col min="15876" max="15876" width="0" style="96" hidden="1" customWidth="1"/>
    <col min="15877" max="15878" width="17.5703125" style="96" customWidth="1"/>
    <col min="15879" max="15879" width="12.5703125" style="96" customWidth="1"/>
    <col min="15880" max="16128" width="9.140625" style="96"/>
    <col min="16129" max="16129" width="38.42578125" style="96" customWidth="1"/>
    <col min="16130" max="16130" width="15.5703125" style="96" customWidth="1"/>
    <col min="16131" max="16131" width="15.42578125" style="96" customWidth="1"/>
    <col min="16132" max="16132" width="0" style="96" hidden="1" customWidth="1"/>
    <col min="16133" max="16134" width="17.5703125" style="96" customWidth="1"/>
    <col min="16135" max="16135" width="12.5703125" style="96" customWidth="1"/>
    <col min="16136" max="16384" width="9.140625" style="96"/>
  </cols>
  <sheetData>
    <row r="1" spans="2:9">
      <c r="B1" s="124" t="s">
        <v>0</v>
      </c>
      <c r="C1" s="124"/>
      <c r="D1" s="124"/>
      <c r="E1" s="124"/>
      <c r="F1" s="124"/>
    </row>
    <row r="2" spans="2:9">
      <c r="B2" s="124" t="s">
        <v>113</v>
      </c>
      <c r="C2" s="124"/>
      <c r="D2" s="124"/>
      <c r="E2" s="124"/>
      <c r="F2" s="124"/>
    </row>
    <row r="3" spans="2:9">
      <c r="B3" s="124" t="s">
        <v>2</v>
      </c>
      <c r="C3" s="124"/>
      <c r="D3" s="124"/>
      <c r="E3" s="124"/>
      <c r="F3" s="124"/>
    </row>
    <row r="4" spans="2:9">
      <c r="B4" s="128"/>
      <c r="C4" s="128"/>
      <c r="D4" s="128"/>
      <c r="E4" s="128"/>
      <c r="F4" s="128"/>
    </row>
    <row r="5" spans="2:9">
      <c r="F5" s="97" t="s">
        <v>3</v>
      </c>
    </row>
    <row r="6" spans="2:9" ht="39">
      <c r="B6" s="98"/>
      <c r="C6" s="99" t="s">
        <v>64</v>
      </c>
      <c r="D6" s="99" t="s">
        <v>114</v>
      </c>
      <c r="E6" s="99" t="s">
        <v>66</v>
      </c>
      <c r="F6" s="100" t="s">
        <v>115</v>
      </c>
    </row>
    <row r="7" spans="2:9">
      <c r="B7" s="101" t="s">
        <v>116</v>
      </c>
      <c r="C7" s="102">
        <v>1737855</v>
      </c>
      <c r="D7" s="102">
        <v>0</v>
      </c>
      <c r="E7" s="102">
        <v>164732</v>
      </c>
      <c r="F7" s="103">
        <f>SUM(C7:E7)</f>
        <v>1902587</v>
      </c>
    </row>
    <row r="8" spans="2:9">
      <c r="B8" s="104" t="s">
        <v>117</v>
      </c>
      <c r="C8" s="105">
        <v>0</v>
      </c>
      <c r="D8" s="105">
        <v>0</v>
      </c>
      <c r="E8" s="105">
        <f>SPL!E31</f>
        <v>630218</v>
      </c>
      <c r="F8" s="105">
        <f>E8</f>
        <v>630218</v>
      </c>
      <c r="G8" s="106"/>
    </row>
    <row r="9" spans="2:9">
      <c r="B9" s="107" t="s">
        <v>31</v>
      </c>
      <c r="C9" s="108">
        <f>C8</f>
        <v>0</v>
      </c>
      <c r="D9" s="108">
        <f>D8</f>
        <v>0</v>
      </c>
      <c r="E9" s="108">
        <f>E8</f>
        <v>630218</v>
      </c>
      <c r="F9" s="108">
        <f>E9</f>
        <v>630218</v>
      </c>
      <c r="G9" s="106"/>
    </row>
    <row r="10" spans="2:9">
      <c r="B10" s="109" t="s">
        <v>118</v>
      </c>
      <c r="C10" s="105">
        <v>448068</v>
      </c>
      <c r="D10" s="105">
        <v>0</v>
      </c>
      <c r="E10" s="105">
        <v>0</v>
      </c>
      <c r="F10" s="105">
        <f>SUM(C10:E10)</f>
        <v>448068</v>
      </c>
      <c r="G10" s="106"/>
    </row>
    <row r="11" spans="2:9">
      <c r="B11" s="101" t="s">
        <v>119</v>
      </c>
      <c r="C11" s="110">
        <f>C7+C9+C10</f>
        <v>2185923</v>
      </c>
      <c r="D11" s="110">
        <f t="shared" ref="D11:F11" si="0">D7+D9+D10</f>
        <v>0</v>
      </c>
      <c r="E11" s="110">
        <f t="shared" si="0"/>
        <v>794950</v>
      </c>
      <c r="F11" s="110">
        <f t="shared" si="0"/>
        <v>2980873</v>
      </c>
      <c r="G11" s="106"/>
    </row>
    <row r="12" spans="2:9">
      <c r="B12" s="101" t="s">
        <v>120</v>
      </c>
      <c r="C12" s="102">
        <v>2947505</v>
      </c>
      <c r="D12" s="102">
        <v>0</v>
      </c>
      <c r="E12" s="102">
        <v>1431845</v>
      </c>
      <c r="F12" s="103">
        <f>SUM(C12:E12)</f>
        <v>4379350</v>
      </c>
      <c r="G12" s="111">
        <v>0</v>
      </c>
      <c r="H12" s="112"/>
    </row>
    <row r="13" spans="2:9">
      <c r="B13" s="113" t="s">
        <v>117</v>
      </c>
      <c r="C13" s="105">
        <v>0</v>
      </c>
      <c r="D13" s="105">
        <v>0</v>
      </c>
      <c r="E13" s="105">
        <f>SPL!D27</f>
        <v>336556</v>
      </c>
      <c r="F13" s="105">
        <f>E13</f>
        <v>336556</v>
      </c>
      <c r="G13" s="114">
        <f>SPL!D31-F13</f>
        <v>0</v>
      </c>
    </row>
    <row r="14" spans="2:9" outlineLevel="1">
      <c r="B14" s="113" t="s">
        <v>30</v>
      </c>
      <c r="C14" s="105">
        <v>0</v>
      </c>
      <c r="D14" s="105">
        <v>0</v>
      </c>
      <c r="E14" s="105">
        <v>0</v>
      </c>
      <c r="F14" s="105">
        <v>0</v>
      </c>
    </row>
    <row r="15" spans="2:9">
      <c r="B15" s="107" t="s">
        <v>31</v>
      </c>
      <c r="C15" s="108">
        <v>0</v>
      </c>
      <c r="D15" s="108">
        <v>0</v>
      </c>
      <c r="E15" s="108">
        <f>E13+E14</f>
        <v>336556</v>
      </c>
      <c r="F15" s="108">
        <f>E15</f>
        <v>336556</v>
      </c>
    </row>
    <row r="16" spans="2:9">
      <c r="B16" s="113" t="s">
        <v>121</v>
      </c>
      <c r="C16" s="105">
        <v>157415</v>
      </c>
      <c r="D16" s="105">
        <v>0</v>
      </c>
      <c r="E16" s="105">
        <v>0</v>
      </c>
      <c r="F16" s="105">
        <f>E16+D16+C16</f>
        <v>157415</v>
      </c>
      <c r="I16" s="115"/>
    </row>
    <row r="17" spans="2:9">
      <c r="B17" s="113" t="s">
        <v>122</v>
      </c>
      <c r="C17" s="105">
        <v>0</v>
      </c>
      <c r="D17" s="105">
        <v>0</v>
      </c>
      <c r="E17" s="105">
        <v>-304477</v>
      </c>
      <c r="F17" s="105">
        <f>E17+D17+C17</f>
        <v>-304477</v>
      </c>
      <c r="I17" s="115"/>
    </row>
    <row r="18" spans="2:9" ht="27.6" hidden="1" customHeight="1" outlineLevel="1">
      <c r="B18" s="113" t="s">
        <v>123</v>
      </c>
      <c r="C18" s="105">
        <v>0</v>
      </c>
      <c r="D18" s="105">
        <v>0</v>
      </c>
      <c r="E18" s="105">
        <v>0</v>
      </c>
      <c r="F18" s="105">
        <f>E18+D18+C18</f>
        <v>0</v>
      </c>
    </row>
    <row r="19" spans="2:9" ht="13.5" collapsed="1" thickBot="1">
      <c r="B19" s="101" t="s">
        <v>124</v>
      </c>
      <c r="C19" s="116">
        <f t="shared" ref="C19:D19" si="1">C12+C15+SUM(C16:C18)</f>
        <v>3104920</v>
      </c>
      <c r="D19" s="116">
        <f t="shared" si="1"/>
        <v>0</v>
      </c>
      <c r="E19" s="116">
        <f>E12+E15+SUM(E16:E18)</f>
        <v>1463924</v>
      </c>
      <c r="F19" s="116">
        <f>F12+F15+SUM(F16:F18)</f>
        <v>4568844</v>
      </c>
      <c r="G19" s="106"/>
    </row>
    <row r="20" spans="2:9" ht="13.5" thickTop="1">
      <c r="B20" s="101"/>
      <c r="C20" s="117"/>
      <c r="D20" s="117"/>
      <c r="E20" s="117"/>
      <c r="F20" s="118"/>
      <c r="G20" s="106"/>
    </row>
    <row r="21" spans="2:9">
      <c r="B21" s="101"/>
      <c r="C21" s="117"/>
      <c r="D21" s="119"/>
      <c r="E21" s="119"/>
      <c r="F21" s="119"/>
    </row>
    <row r="22" spans="2:9">
      <c r="B22" s="101"/>
      <c r="C22" s="117"/>
      <c r="D22" s="119"/>
      <c r="E22" s="119"/>
      <c r="F22" s="119"/>
    </row>
    <row r="23" spans="2:9">
      <c r="B23" s="120" t="s">
        <v>110</v>
      </c>
      <c r="C23" s="117"/>
      <c r="D23" s="117"/>
      <c r="F23" s="1" t="str">
        <f>SCCF!$D$50</f>
        <v>Боташев А.Е.</v>
      </c>
    </row>
    <row r="24" spans="2:9">
      <c r="B24" s="121"/>
      <c r="F24" s="122"/>
    </row>
    <row r="25" spans="2:9">
      <c r="B25" s="120" t="s">
        <v>35</v>
      </c>
      <c r="F25" s="28" t="s">
        <v>36</v>
      </c>
    </row>
    <row r="26" spans="2:9">
      <c r="F26" s="123"/>
    </row>
  </sheetData>
  <mergeCells count="4">
    <mergeCell ref="B1:F1"/>
    <mergeCell ref="B2:F2"/>
    <mergeCell ref="B3:F3"/>
    <mergeCell ref="B4:F4"/>
  </mergeCells>
  <pageMargins left="0.27559055118110237" right="0.35433070866141736" top="0.47244094488188981" bottom="0.39370078740157483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Karlygash Manapova</dc:creator>
  <cp:keywords/>
  <dc:description/>
  <cp:lastModifiedBy/>
  <cp:revision/>
  <dcterms:created xsi:type="dcterms:W3CDTF">2025-08-14T06:06:56Z</dcterms:created>
  <dcterms:modified xsi:type="dcterms:W3CDTF">2025-08-14T09:18:32Z</dcterms:modified>
  <cp:category/>
  <cp:contentStatus/>
</cp:coreProperties>
</file>