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raikhanov_M\Desktop\Цзайм Мухтар\Отчеты\Фин отчет за 2024\"/>
    </mc:Choice>
  </mc:AlternateContent>
  <xr:revisionPtr revIDLastSave="0" documentId="8_{59A83338-D1C4-43A2-B8D2-0A8B0825B8CF}" xr6:coauthVersionLast="47" xr6:coauthVersionMax="47" xr10:uidLastSave="{00000000-0000-0000-0000-000000000000}"/>
  <bookViews>
    <workbookView xWindow="750" yWindow="75" windowWidth="11677" windowHeight="15480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OLE_LINK21" localSheetId="1">Ф2!#REF!</definedName>
    <definedName name="_xlnm.Print_Area" localSheetId="2">Ф3!$A$1:$D$68</definedName>
    <definedName name="_xlnm.Print_Area" localSheetId="3">Ф4!$A$1:$H$30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" l="1"/>
  <c r="D50" i="3"/>
  <c r="C50" i="3"/>
  <c r="D42" i="3"/>
  <c r="C42" i="3"/>
  <c r="C20" i="3" l="1"/>
  <c r="C28" i="3" s="1"/>
  <c r="C32" i="3" s="1"/>
  <c r="D33" i="2"/>
  <c r="C33" i="2"/>
  <c r="C53" i="1"/>
  <c r="C55" i="1" s="1"/>
  <c r="D43" i="1"/>
  <c r="D53" i="1"/>
  <c r="D55" i="1" s="1"/>
  <c r="D20" i="3"/>
  <c r="D28" i="3" s="1"/>
  <c r="D32" i="3" s="1"/>
  <c r="D12" i="4"/>
  <c r="C55" i="3"/>
  <c r="D42" i="2"/>
  <c r="C42" i="2"/>
  <c r="C38" i="2"/>
  <c r="D38" i="2"/>
  <c r="D10" i="2"/>
  <c r="D12" i="2" s="1"/>
  <c r="D22" i="2" s="1"/>
  <c r="C10" i="2"/>
  <c r="C12" i="2" s="1"/>
  <c r="C22" i="2" s="1"/>
  <c r="C24" i="2" s="1"/>
  <c r="C43" i="1"/>
  <c r="D35" i="1"/>
  <c r="C35" i="1"/>
  <c r="D23" i="1"/>
  <c r="D25" i="1" s="1"/>
  <c r="C23" i="1"/>
  <c r="C25" i="1" s="1"/>
  <c r="D14" i="1"/>
  <c r="C14" i="1"/>
  <c r="D24" i="2" l="1"/>
  <c r="D34" i="2" s="1"/>
  <c r="D56" i="1"/>
  <c r="D57" i="1" s="1"/>
  <c r="D26" i="1"/>
  <c r="C34" i="2"/>
  <c r="C56" i="1"/>
  <c r="C57" i="1" s="1"/>
  <c r="C26" i="1"/>
</calcChain>
</file>

<file path=xl/sharedStrings.xml><?xml version="1.0" encoding="utf-8"?>
<sst xmlns="http://schemas.openxmlformats.org/spreadsheetml/2006/main" count="242" uniqueCount="167">
  <si>
    <r>
      <t>Наименование организации:</t>
    </r>
    <r>
      <rPr>
        <sz val="10"/>
        <color indexed="8"/>
        <rFont val="Verdana"/>
        <family val="2"/>
        <charset val="204"/>
      </rPr>
      <t xml:space="preserve"> АО «Национальная компания «Қазақстан темiр жолы»</t>
    </r>
  </si>
  <si>
    <t>в млн. тг.</t>
  </si>
  <si>
    <t>Наименование статьи</t>
  </si>
  <si>
    <t>Приме-чания</t>
  </si>
  <si>
    <t>АКТИВЫ</t>
  </si>
  <si>
    <t>Долгосрочные активы</t>
  </si>
  <si>
    <t>Основные средства</t>
  </si>
  <si>
    <t>Гудвил</t>
  </si>
  <si>
    <t>Нематериальные активы</t>
  </si>
  <si>
    <t>Инвестиции в совместные предприятия</t>
  </si>
  <si>
    <t>Инвестиции в ассоциированные предприятия</t>
  </si>
  <si>
    <t>Отложенные налоговые активы</t>
  </si>
  <si>
    <t>Прочие долгосрочные активы</t>
  </si>
  <si>
    <t>Итого долгосрочные активы</t>
  </si>
  <si>
    <t>Текущие активы</t>
  </si>
  <si>
    <t>Денежные средства и их эквиваленты</t>
  </si>
  <si>
    <t>Товарно-материальные запасы</t>
  </si>
  <si>
    <t>НДС к возмещению</t>
  </si>
  <si>
    <t>Торговая дебиторская задолженность</t>
  </si>
  <si>
    <t>Актив по договорам с покупателями</t>
  </si>
  <si>
    <t>Предоплата по подоходному налогу</t>
  </si>
  <si>
    <t>Прочие текущие активы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</si>
  <si>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</si>
  <si>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</si>
  <si>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</si>
  <si>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</si>
  <si>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</si>
  <si>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 хеджирования</t>
  </si>
  <si>
    <t>-</t>
  </si>
  <si>
    <t>Нераспределенная прибыль</t>
  </si>
  <si>
    <t>Капитал Акционера</t>
  </si>
  <si>
    <t>Неконтролирующие доли</t>
  </si>
  <si>
    <t>Итого капитал</t>
  </si>
  <si>
    <t>Долгосрочные обязательства</t>
  </si>
  <si>
    <t>Займы</t>
  </si>
  <si>
    <t>Отложенные налоговые обязательства</t>
  </si>
  <si>
    <t>Обязательства по вознаграждениям работникам</t>
  </si>
  <si>
    <t>Обязательства по аренде</t>
  </si>
  <si>
    <t>Прочие долгосрочные обязательства</t>
  </si>
  <si>
    <t>Итого долгосрочные обязательства</t>
  </si>
  <si>
    <t>Текущие обязательства</t>
  </si>
  <si>
    <t>Торговая кредиторская задолженность</t>
  </si>
  <si>
    <t xml:space="preserve">Обязательства по договорам с покупателями </t>
  </si>
  <si>
    <t>Прочие налоги к уплате</t>
  </si>
  <si>
    <t>Прочие текущие обязательства</t>
  </si>
  <si>
    <t>Итого текущие обязательства</t>
  </si>
  <si>
    <t>Итого обязательства</t>
  </si>
  <si>
    <t>Итого капитал и обязательства</t>
  </si>
  <si>
    <r>
      <t xml:space="preserve">Наименование организации: </t>
    </r>
    <r>
      <rPr>
        <sz val="10"/>
        <rFont val="Verdana"/>
        <family val="2"/>
        <charset val="204"/>
      </rPr>
      <t>АО «Национальная компания «Қазақстан темiр жолы»</t>
    </r>
  </si>
  <si>
    <t>в млн.тг.</t>
  </si>
  <si>
    <t>Выручка и прочие доходы</t>
  </si>
  <si>
    <t>Выручка от грузовых перевозок</t>
  </si>
  <si>
    <t>Выручка от пассажирских перевозок</t>
  </si>
  <si>
    <t>Государственные субсидии</t>
  </si>
  <si>
    <t>Прочие доходы</t>
  </si>
  <si>
    <t>Итого выручка и прочие доходы</t>
  </si>
  <si>
    <t>Себестоимость реализации</t>
  </si>
  <si>
    <t>Валовая прибыль</t>
  </si>
  <si>
    <t>Общие и административные расходы</t>
  </si>
  <si>
    <t>Финансовый доход</t>
  </si>
  <si>
    <t>Финансовые затраты</t>
  </si>
  <si>
    <t>Доля в прибыли ассоциированных и совместных предприятий</t>
  </si>
  <si>
    <t>Прочие прибыли и убытки</t>
  </si>
  <si>
    <t>Расходы по корпоративному подоходному налогу</t>
  </si>
  <si>
    <t>Прочий совокупный (убыток)/доход за вычетом налога на прибыль:</t>
  </si>
  <si>
    <t>Статьи подлежащие последующей реклассификации в прибыли или убытки в последующих периодах:</t>
  </si>
  <si>
    <t>Акционеру</t>
  </si>
  <si>
    <t>Неконтролирующим долям</t>
  </si>
  <si>
    <t>Операционная деятельность:</t>
  </si>
  <si>
    <t>Корректировки на:</t>
  </si>
  <si>
    <t>Износ и амортизацию</t>
  </si>
  <si>
    <t>Долю в прибыли ассоциированных и совместных предприятий</t>
  </si>
  <si>
    <t>Прочее</t>
  </si>
  <si>
    <t>Операционный доход до изменений в оборотном капитале и прочих статьях баланса</t>
  </si>
  <si>
    <t>Изменение торговой дебиторской задолженности</t>
  </si>
  <si>
    <t>Изменение товарно-материальных запасов</t>
  </si>
  <si>
    <t>Изменение прочих текущих и долгосрочных активов (в том числе долгосрочного НДС к возмещению)</t>
  </si>
  <si>
    <t>Изменение торговой кредиторской задолженности</t>
  </si>
  <si>
    <t>Изменение прочих налогов к уплате</t>
  </si>
  <si>
    <t>Изменение обязательств по вознаграждениям работникам</t>
  </si>
  <si>
    <t>Проценты уплаченные</t>
  </si>
  <si>
    <t>Проценты полученные</t>
  </si>
  <si>
    <t>Корпоративный подоходный налог уплаченный</t>
  </si>
  <si>
    <t>Инвестиционная деятельность:</t>
  </si>
  <si>
    <t>Поступление от продажи прочих долгосрочных активов</t>
  </si>
  <si>
    <t>Финансовая деятельность:</t>
  </si>
  <si>
    <t>Получение займов</t>
  </si>
  <si>
    <t>Погашение займов</t>
  </si>
  <si>
    <t>Погашение обязательств по аренде</t>
  </si>
  <si>
    <t>Чистое уменьшение денежных средств и их эквивалентов</t>
  </si>
  <si>
    <t>Эффект изменения резерва под ожидаемые кредитные убытки</t>
  </si>
  <si>
    <t>Денежные средства и их эквиваленты на конец периода</t>
  </si>
  <si>
    <t>Неденежные операции:</t>
  </si>
  <si>
    <r>
      <t xml:space="preserve">Наименование организации: </t>
    </r>
    <r>
      <rPr>
        <sz val="10"/>
        <color indexed="8"/>
        <rFont val="Verdana"/>
        <family val="2"/>
        <charset val="204"/>
      </rPr>
      <t>АО «Национальная компания «Қазақстан темiр жолы»</t>
    </r>
  </si>
  <si>
    <t>Нераспределен-ная прибыль</t>
  </si>
  <si>
    <t>Неконтролирую-щие доли</t>
  </si>
  <si>
    <t>Итого совокупный доход/(убыток) за период</t>
  </si>
  <si>
    <t>От имени руководства Группы:</t>
  </si>
  <si>
    <t>Кушеров Д.А.</t>
  </si>
  <si>
    <t>Управляющий директор</t>
  </si>
  <si>
    <t>по финансам</t>
  </si>
  <si>
    <t>Станкова Е.Б.</t>
  </si>
  <si>
    <t>Главный бухгалтер</t>
  </si>
  <si>
    <t>Активы предназначенные для продажи</t>
  </si>
  <si>
    <t>Резерв от пересчета иностранных валют</t>
  </si>
  <si>
    <t>Обязательства непосредственно относящиеся к активам предназначенным для продажи</t>
  </si>
  <si>
    <t>Прибыль от реализации дочерней организации не являющейся компонентом прекращенной деятельности</t>
  </si>
  <si>
    <t>Прибыль/(убыток) от курсовой разницы</t>
  </si>
  <si>
    <t>Восстановление обесценения/(обесценение) финансовых активов и актива по договорам с покупателями</t>
  </si>
  <si>
    <t>(Обесценение)/восстановление обесценения нефинансовых активов</t>
  </si>
  <si>
    <t>Прибыль/(убыток) до налогообложения</t>
  </si>
  <si>
    <t>Прибыль/(убыток) за период</t>
  </si>
  <si>
    <t>Курсовые разницы от пересчета иностранного подразделения в валюту отчетности</t>
  </si>
  <si>
    <t>Прочий совокупный (убыток)/доход за период</t>
  </si>
  <si>
    <t>Прибыль/(убыток) за период относящаяся/(-ийся) к:</t>
  </si>
  <si>
    <t>Итого совокупный доход/(убыток) относящийся к:</t>
  </si>
  <si>
    <t>Прибыль/(убыток) на акцию в тенге</t>
  </si>
  <si>
    <t>Расходы по корпоративному подоходному налогу отраженные в прибылях и убытках</t>
  </si>
  <si>
    <t>(Восстановление обесценения)/обесценение финансовых активов и актива по договорам с покупателями</t>
  </si>
  <si>
    <t>Обесценение/(восстановление обесценения) нефинансовых активов</t>
  </si>
  <si>
    <t>Расходы по вознаграждению работников по окончании трудовой деятельности и прочим долгосрочным вознаграждениям работникам</t>
  </si>
  <si>
    <t>(Прибыль)/убыток от курсовой разницы</t>
  </si>
  <si>
    <t>Изменение прочих обязательств и обязательств по договорам с покупателями</t>
  </si>
  <si>
    <t>Денежные средства полученные от операционной деятельности до процентов и уплаты корпоративного подоходного налога</t>
  </si>
  <si>
    <t>Чистые денежные средства полученные от операционной деятельности</t>
  </si>
  <si>
    <t>Приобретение основных средств включая авансы выплаченные за основные средства</t>
  </si>
  <si>
    <t>Чистые денежные средства использованные в инвестиционной деятельности</t>
  </si>
  <si>
    <t>Чистые денежные средства использованные в финансовой деятельности</t>
  </si>
  <si>
    <t>Денежные средства и их эквиваленты на начало года</t>
  </si>
  <si>
    <t>Эффект изменения валютных курсов на балансы денежных средств и их эквивалентов деноминированных в иностранной валюте</t>
  </si>
  <si>
    <t>Приобретение основных средств за счет заемных средств напрямую перечисленных банком поставщику</t>
  </si>
  <si>
    <t>2024 г.</t>
  </si>
  <si>
    <t>Корпоративный подоходный налог по статьям, подлежащим реклассификации в прибыль или убыток в последующих периодах</t>
  </si>
  <si>
    <t>Консолидированный отчет о финансовом положении по состоянию на 31 декабря 2024 года</t>
  </si>
  <si>
    <t>Производные финансовые инструменты</t>
  </si>
  <si>
    <t>13 марта 2025 г.</t>
  </si>
  <si>
    <t>Консолидированный отчет о прибыли или убытке и прочем совокупном доходе за год, закончившийся 31 декабря 2024 года</t>
  </si>
  <si>
    <t>2023 г.</t>
  </si>
  <si>
    <t>Переоценка обязательств по вознаграждению работников по окончании трудовой деятельности</t>
  </si>
  <si>
    <t>Статьи подлежащие реклассификации в прибыль или убыток в последующих периодах:</t>
  </si>
  <si>
    <t>Убыток по инструментам хеджирования денежных потоков</t>
  </si>
  <si>
    <t>Реклассификация убытка по инструментам хеджирования денежных потоков в состав прибыли за год</t>
  </si>
  <si>
    <t>Консолидированный отчет о движении денежных средств за год, закончившийся 31 декабря 2024 года</t>
  </si>
  <si>
    <t>Прибыль/(убыток) за год</t>
  </si>
  <si>
    <t>8,23,24</t>
  </si>
  <si>
    <t>Реклассификацию убытка по инструментам хеджирования денежных потоков в состав прибыли за год</t>
  </si>
  <si>
    <t>Дивиденды, полученные от ассоциированных предприятий</t>
  </si>
  <si>
    <t>Погашение займов выданных</t>
  </si>
  <si>
    <t>Приобретение инвестиций в ассоциированные организации и совместные предприятия</t>
  </si>
  <si>
    <t>Вклады в уставный капитал совместных предприятий без изменений доли владения</t>
  </si>
  <si>
    <t>Чистое поступление денежных средств от выбытия дочерних организаций</t>
  </si>
  <si>
    <t>Взнос в уставный капитал</t>
  </si>
  <si>
    <t>Дивиденды, выплаченные неконтролирующим долям участия в дочерних организациях</t>
  </si>
  <si>
    <t>Авансы, выплаченные за основные средства, и обязательства по договорам с покупателями, возникшие в результате выбытия дочерней организации</t>
  </si>
  <si>
    <t>На 1 января 2023 г.</t>
  </si>
  <si>
    <t>Консолидированный отчет об изменениях капитала за год, закончившийся 31 декабря 2024 года</t>
  </si>
  <si>
    <t xml:space="preserve">На 1 января 2024 г. </t>
  </si>
  <si>
    <t xml:space="preserve">На 31 декабря 2024 г. </t>
  </si>
  <si>
    <t>Выпуск акций (примечание 13)</t>
  </si>
  <si>
    <t>Прочие вклады (примечание 13)</t>
  </si>
  <si>
    <t>Прибыль за год</t>
  </si>
  <si>
    <t>Дивиденды</t>
  </si>
  <si>
    <t xml:space="preserve">На 31 декабря 2023 г. </t>
  </si>
  <si>
    <t>Прочий совокупный убыток за год</t>
  </si>
  <si>
    <t>Итого совокупный доход/(убыток) за год</t>
  </si>
  <si>
    <t>Прочий совокупный (убыток)/доход за год</t>
  </si>
  <si>
    <t>Итого совокупный (убыток)/доход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</si>
</sst>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Verdana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Times New Roman"/>
    </font>
    <font>
      <sz val="9"/>
      <color indexed="8"/>
      <name val="Times New Roman"/>
      <family val="1"/>
      <charset val="204"/>
    </font>
    <font>
      <b/>
      <sz val="8.5"/>
      <name val="Calibri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4" fontId="20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34" borderId="15" xfId="0" applyFont="1" applyFill="1" applyBorder="1" applyAlignment="1">
      <alignment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vertical="center" wrapText="1"/>
    </xf>
    <xf numFmtId="0" fontId="28" fillId="34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23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3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left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view="pageBreakPreview" topLeftCell="A46" zoomScaleNormal="160" zoomScaleSheetLayoutView="100" workbookViewId="0">
      <selection activeCell="A67" sqref="A67"/>
    </sheetView>
  </sheetViews>
  <sheetFormatPr defaultRowHeight="15" customHeight="1" x14ac:dyDescent="0.45"/>
  <cols>
    <col min="1" max="1" width="21.3984375" customWidth="1"/>
    <col min="2" max="2" width="10.86328125" customWidth="1"/>
    <col min="3" max="3" width="22.86328125" customWidth="1"/>
    <col min="4" max="4" width="21.59765625" customWidth="1"/>
  </cols>
  <sheetData>
    <row r="1" spans="1:4" ht="26.25" customHeight="1" x14ac:dyDescent="0.45">
      <c r="A1" s="47" t="s">
        <v>133</v>
      </c>
      <c r="B1" s="47"/>
      <c r="C1" s="47"/>
      <c r="D1" s="47"/>
    </row>
    <row r="2" spans="1:4" ht="31.5" customHeight="1" x14ac:dyDescent="0.45">
      <c r="A2" s="47" t="s">
        <v>0</v>
      </c>
      <c r="B2" s="47"/>
      <c r="C2" s="47"/>
      <c r="D2" s="47"/>
    </row>
    <row r="3" spans="1:4" ht="15" customHeight="1" x14ac:dyDescent="0.45">
      <c r="A3" s="48" t="s">
        <v>1</v>
      </c>
      <c r="B3" s="48"/>
      <c r="C3" s="48"/>
      <c r="D3" s="48"/>
    </row>
    <row r="4" spans="1:4" ht="24" customHeight="1" x14ac:dyDescent="0.45">
      <c r="A4" s="1" t="s">
        <v>2</v>
      </c>
      <c r="B4" s="2" t="s">
        <v>3</v>
      </c>
      <c r="C4" s="3">
        <v>45657</v>
      </c>
      <c r="D4" s="3">
        <v>45291</v>
      </c>
    </row>
    <row r="5" spans="1:4" ht="15.75" customHeight="1" x14ac:dyDescent="0.45">
      <c r="A5" s="44" t="s">
        <v>4</v>
      </c>
      <c r="B5" s="45"/>
      <c r="C5" s="45"/>
      <c r="D5" s="46"/>
    </row>
    <row r="6" spans="1:4" ht="20.25" customHeight="1" x14ac:dyDescent="0.45">
      <c r="A6" s="44" t="s">
        <v>5</v>
      </c>
      <c r="B6" s="45"/>
      <c r="C6" s="45"/>
      <c r="D6" s="46"/>
    </row>
    <row r="7" spans="1:4" ht="24.75" customHeight="1" x14ac:dyDescent="0.45">
      <c r="A7" s="4" t="s">
        <v>6</v>
      </c>
      <c r="B7" s="5">
        <v>6</v>
      </c>
      <c r="C7" s="6">
        <v>4782227</v>
      </c>
      <c r="D7" s="6">
        <v>3794479</v>
      </c>
    </row>
    <row r="8" spans="1:4" ht="15.75" customHeight="1" x14ac:dyDescent="0.45">
      <c r="A8" s="4" t="s">
        <v>7</v>
      </c>
      <c r="B8" s="5"/>
      <c r="C8" s="6">
        <v>15520</v>
      </c>
      <c r="D8" s="6">
        <v>15520</v>
      </c>
    </row>
    <row r="9" spans="1:4" ht="27.75" customHeight="1" x14ac:dyDescent="0.45">
      <c r="A9" s="4" t="s">
        <v>8</v>
      </c>
      <c r="B9" s="5"/>
      <c r="C9" s="6">
        <v>11250</v>
      </c>
      <c r="D9" s="6">
        <v>13824</v>
      </c>
    </row>
    <row r="10" spans="1:4" ht="36.75" customHeight="1" x14ac:dyDescent="0.45">
      <c r="A10" s="4" t="s">
        <v>9</v>
      </c>
      <c r="B10" s="5">
        <v>7</v>
      </c>
      <c r="C10" s="6">
        <v>1396</v>
      </c>
      <c r="D10" s="6">
        <v>1579</v>
      </c>
    </row>
    <row r="11" spans="1:4" ht="36" customHeight="1" x14ac:dyDescent="0.45">
      <c r="A11" s="4" t="s">
        <v>10</v>
      </c>
      <c r="B11" s="5">
        <v>7</v>
      </c>
      <c r="C11" s="6">
        <v>48678</v>
      </c>
      <c r="D11" s="6">
        <v>38989</v>
      </c>
    </row>
    <row r="12" spans="1:4" ht="26.25" customHeight="1" x14ac:dyDescent="0.45">
      <c r="A12" s="4" t="s">
        <v>11</v>
      </c>
      <c r="B12" s="5"/>
      <c r="C12" s="6">
        <v>21</v>
      </c>
      <c r="D12" s="6">
        <v>60</v>
      </c>
    </row>
    <row r="13" spans="1:4" ht="31.5" customHeight="1" x14ac:dyDescent="0.45">
      <c r="A13" s="4" t="s">
        <v>12</v>
      </c>
      <c r="B13" s="5">
        <v>8</v>
      </c>
      <c r="C13" s="6">
        <v>647483</v>
      </c>
      <c r="D13" s="6">
        <v>690159</v>
      </c>
    </row>
    <row r="14" spans="1:4" ht="30.75" customHeight="1" x14ac:dyDescent="0.45">
      <c r="A14" s="7" t="s">
        <v>13</v>
      </c>
      <c r="B14" s="5"/>
      <c r="C14" s="8">
        <f>C7+C8+C9+C10+C11+C12+C13</f>
        <v>5506575</v>
      </c>
      <c r="D14" s="8">
        <f>D7+D8+D9+D10+D11+D12+D13</f>
        <v>4554610</v>
      </c>
    </row>
    <row r="15" spans="1:4" ht="20.25" customHeight="1" x14ac:dyDescent="0.45">
      <c r="A15" s="44" t="s">
        <v>14</v>
      </c>
      <c r="B15" s="45"/>
      <c r="C15" s="45"/>
      <c r="D15" s="46"/>
    </row>
    <row r="16" spans="1:4" ht="26.25" customHeight="1" x14ac:dyDescent="0.45">
      <c r="A16" s="4" t="s">
        <v>15</v>
      </c>
      <c r="B16" s="5">
        <v>9</v>
      </c>
      <c r="C16" s="6">
        <v>198578</v>
      </c>
      <c r="D16" s="6">
        <v>204614</v>
      </c>
    </row>
    <row r="17" spans="1:4" ht="27.75" customHeight="1" x14ac:dyDescent="0.45">
      <c r="A17" s="4" t="s">
        <v>16</v>
      </c>
      <c r="B17" s="5">
        <v>10</v>
      </c>
      <c r="C17" s="6">
        <v>57820</v>
      </c>
      <c r="D17" s="6">
        <v>64362</v>
      </c>
    </row>
    <row r="18" spans="1:4" ht="21" customHeight="1" x14ac:dyDescent="0.45">
      <c r="A18" s="4" t="s">
        <v>17</v>
      </c>
      <c r="B18" s="5"/>
      <c r="C18" s="6">
        <v>120475</v>
      </c>
      <c r="D18" s="6">
        <v>49618</v>
      </c>
    </row>
    <row r="19" spans="1:4" ht="32.25" customHeight="1" x14ac:dyDescent="0.45">
      <c r="A19" s="4" t="s">
        <v>18</v>
      </c>
      <c r="B19" s="5">
        <v>11</v>
      </c>
      <c r="C19" s="6">
        <v>21666</v>
      </c>
      <c r="D19" s="6">
        <v>16326</v>
      </c>
    </row>
    <row r="20" spans="1:4" ht="27.75" customHeight="1" x14ac:dyDescent="0.45">
      <c r="A20" s="4" t="s">
        <v>19</v>
      </c>
      <c r="B20" s="5"/>
      <c r="C20" s="6">
        <v>336</v>
      </c>
      <c r="D20" s="6">
        <v>1153</v>
      </c>
    </row>
    <row r="21" spans="1:4" ht="30" customHeight="1" x14ac:dyDescent="0.45">
      <c r="A21" s="4" t="s">
        <v>20</v>
      </c>
      <c r="B21" s="5"/>
      <c r="C21" s="6">
        <v>7899</v>
      </c>
      <c r="D21" s="6">
        <v>3535</v>
      </c>
    </row>
    <row r="22" spans="1:4" ht="21.75" customHeight="1" x14ac:dyDescent="0.45">
      <c r="A22" s="4" t="s">
        <v>21</v>
      </c>
      <c r="B22" s="5">
        <v>12</v>
      </c>
      <c r="C22" s="6">
        <v>45407</v>
      </c>
      <c r="D22" s="6">
        <v>45988</v>
      </c>
    </row>
    <row r="23" spans="1:4" ht="15.75" customHeight="1" x14ac:dyDescent="0.45">
      <c r="A23" s="4"/>
      <c r="B23" s="5"/>
      <c r="C23" s="8">
        <f>C16+C17+C18+C19+C20+C21+C22</f>
        <v>452181</v>
      </c>
      <c r="D23" s="8">
        <f>D16+D17+D18+D19+D20+D21+D22</f>
        <v>385596</v>
      </c>
    </row>
    <row r="24" spans="1:4" ht="26.25" customHeight="1" x14ac:dyDescent="0.45">
      <c r="A24" s="4" t="s">
        <v>103</v>
      </c>
      <c r="B24" s="5"/>
      <c r="C24" s="6" t="s">
        <v>28</v>
      </c>
      <c r="D24" s="6"/>
    </row>
    <row r="25" spans="1:4" ht="27.75" customHeight="1" x14ac:dyDescent="0.45">
      <c r="A25" s="7" t="s">
        <v>22</v>
      </c>
      <c r="B25" s="5"/>
      <c r="C25" s="8">
        <f>C23</f>
        <v>452181</v>
      </c>
      <c r="D25" s="8">
        <f>D23+D24</f>
        <v>385596</v>
      </c>
    </row>
    <row r="26" spans="1:4" ht="24.75" customHeight="1" x14ac:dyDescent="0.45">
      <c r="A26" s="7" t="s">
        <v>23</v>
      </c>
      <c r="B26" s="5"/>
      <c r="C26" s="8">
        <f>C25+C14</f>
        <v>5958756</v>
      </c>
      <c r="D26" s="8">
        <f>D25+D14</f>
        <v>4940206</v>
      </c>
    </row>
    <row r="27" spans="1:4" ht="23.25" customHeight="1" x14ac:dyDescent="0.45">
      <c r="A27" s="44" t="s">
        <v>24</v>
      </c>
      <c r="B27" s="45"/>
      <c r="C27" s="45"/>
      <c r="D27" s="46"/>
    </row>
    <row r="28" spans="1:4" ht="15.75" customHeight="1" x14ac:dyDescent="0.45">
      <c r="A28" s="44" t="s">
        <v>25</v>
      </c>
      <c r="B28" s="45"/>
      <c r="C28" s="45"/>
      <c r="D28" s="46"/>
    </row>
    <row r="29" spans="1:4" ht="18.75" customHeight="1" x14ac:dyDescent="0.45">
      <c r="A29" s="4" t="s">
        <v>26</v>
      </c>
      <c r="B29" s="5">
        <v>14</v>
      </c>
      <c r="C29" s="6">
        <v>1123907</v>
      </c>
      <c r="D29" s="6">
        <v>1110634</v>
      </c>
    </row>
    <row r="30" spans="1:4" ht="26.25" customHeight="1" x14ac:dyDescent="0.45">
      <c r="A30" s="4" t="s">
        <v>104</v>
      </c>
      <c r="B30" s="5"/>
      <c r="C30" s="6">
        <v>8994</v>
      </c>
      <c r="D30" s="6">
        <v>7220</v>
      </c>
    </row>
    <row r="31" spans="1:4" ht="26.25" customHeight="1" x14ac:dyDescent="0.45">
      <c r="A31" s="4" t="s">
        <v>27</v>
      </c>
      <c r="B31" s="5"/>
      <c r="C31" s="6">
        <v>-38570</v>
      </c>
      <c r="D31" s="6"/>
    </row>
    <row r="32" spans="1:4" ht="33.75" customHeight="1" x14ac:dyDescent="0.45">
      <c r="A32" s="4" t="s">
        <v>29</v>
      </c>
      <c r="B32" s="5"/>
      <c r="C32" s="6">
        <v>856709</v>
      </c>
      <c r="D32" s="6">
        <v>623698</v>
      </c>
    </row>
    <row r="33" spans="1:5" ht="24.75" customHeight="1" x14ac:dyDescent="0.45">
      <c r="A33" s="4" t="s">
        <v>30</v>
      </c>
      <c r="B33" s="5"/>
      <c r="C33" s="6">
        <v>1951040</v>
      </c>
      <c r="D33" s="6">
        <v>1741552</v>
      </c>
    </row>
    <row r="34" spans="1:5" ht="24.75" customHeight="1" x14ac:dyDescent="0.45">
      <c r="A34" s="4" t="s">
        <v>31</v>
      </c>
      <c r="B34" s="5"/>
      <c r="C34" s="6">
        <v>18277</v>
      </c>
      <c r="D34" s="6">
        <v>17504</v>
      </c>
    </row>
    <row r="35" spans="1:5" ht="24.75" customHeight="1" x14ac:dyDescent="0.45">
      <c r="A35" s="7" t="s">
        <v>32</v>
      </c>
      <c r="B35" s="5"/>
      <c r="C35" s="8">
        <f>C33+C34</f>
        <v>1969317</v>
      </c>
      <c r="D35" s="8">
        <f>D33+D34</f>
        <v>1759056</v>
      </c>
    </row>
    <row r="36" spans="1:5" ht="28.5" customHeight="1" x14ac:dyDescent="0.45">
      <c r="A36" s="44" t="s">
        <v>33</v>
      </c>
      <c r="B36" s="45"/>
      <c r="C36" s="45"/>
      <c r="D36" s="46"/>
      <c r="E36" s="9"/>
    </row>
    <row r="37" spans="1:5" ht="15" customHeight="1" x14ac:dyDescent="0.45">
      <c r="A37" s="4" t="s">
        <v>34</v>
      </c>
      <c r="B37" s="5">
        <v>15</v>
      </c>
      <c r="C37" s="6">
        <v>1840423</v>
      </c>
      <c r="D37" s="6">
        <v>1763432</v>
      </c>
    </row>
    <row r="38" spans="1:5" ht="25.5" customHeight="1" x14ac:dyDescent="0.45">
      <c r="A38" s="4" t="s">
        <v>35</v>
      </c>
      <c r="B38" s="5"/>
      <c r="C38" s="6">
        <v>468057</v>
      </c>
      <c r="D38" s="6">
        <v>411888</v>
      </c>
    </row>
    <row r="39" spans="1:5" ht="42" customHeight="1" x14ac:dyDescent="0.45">
      <c r="A39" s="4" t="s">
        <v>36</v>
      </c>
      <c r="B39" s="5"/>
      <c r="C39" s="6">
        <v>41105</v>
      </c>
      <c r="D39" s="6">
        <v>37396</v>
      </c>
    </row>
    <row r="40" spans="1:5" ht="15" customHeight="1" x14ac:dyDescent="0.45">
      <c r="A40" s="4" t="s">
        <v>37</v>
      </c>
      <c r="B40" s="5">
        <v>16</v>
      </c>
      <c r="C40" s="6">
        <v>139465</v>
      </c>
      <c r="D40" s="6">
        <v>54555</v>
      </c>
    </row>
    <row r="41" spans="1:5" ht="23.25" x14ac:dyDescent="0.45">
      <c r="A41" s="4" t="s">
        <v>134</v>
      </c>
      <c r="B41" s="5"/>
      <c r="C41" s="6"/>
      <c r="D41" s="6">
        <v>35719</v>
      </c>
    </row>
    <row r="42" spans="1:5" ht="24.75" customHeight="1" x14ac:dyDescent="0.45">
      <c r="A42" s="4" t="s">
        <v>38</v>
      </c>
      <c r="B42" s="5">
        <v>19</v>
      </c>
      <c r="C42" s="6">
        <v>118770</v>
      </c>
      <c r="D42" s="6">
        <v>69778</v>
      </c>
    </row>
    <row r="43" spans="1:5" ht="24" customHeight="1" x14ac:dyDescent="0.45">
      <c r="A43" s="7" t="s">
        <v>39</v>
      </c>
      <c r="B43" s="10"/>
      <c r="C43" s="8">
        <f>C37+C38+C39+C40+C42</f>
        <v>2607820</v>
      </c>
      <c r="D43" s="8">
        <f>D37+D38+D39+D40+D42+D41</f>
        <v>2372768</v>
      </c>
    </row>
    <row r="44" spans="1:5" ht="15" customHeight="1" x14ac:dyDescent="0.45">
      <c r="A44" s="44" t="s">
        <v>40</v>
      </c>
      <c r="B44" s="45"/>
      <c r="C44" s="45"/>
      <c r="D44" s="46"/>
    </row>
    <row r="45" spans="1:5" ht="15" customHeight="1" x14ac:dyDescent="0.45">
      <c r="A45" s="4" t="s">
        <v>34</v>
      </c>
      <c r="B45" s="5">
        <v>15</v>
      </c>
      <c r="C45" s="6">
        <v>812965</v>
      </c>
      <c r="D45" s="6">
        <v>354115</v>
      </c>
    </row>
    <row r="46" spans="1:5" ht="27.75" customHeight="1" x14ac:dyDescent="0.45">
      <c r="A46" s="4" t="s">
        <v>41</v>
      </c>
      <c r="B46" s="5">
        <v>17</v>
      </c>
      <c r="C46" s="6">
        <v>231351</v>
      </c>
      <c r="D46" s="6">
        <v>200969</v>
      </c>
    </row>
    <row r="47" spans="1:5" ht="25.5" customHeight="1" x14ac:dyDescent="0.45">
      <c r="A47" s="4" t="s">
        <v>42</v>
      </c>
      <c r="B47" s="5">
        <v>18</v>
      </c>
      <c r="C47" s="6">
        <v>133170</v>
      </c>
      <c r="D47" s="6">
        <v>115868</v>
      </c>
    </row>
    <row r="48" spans="1:5" ht="25.5" customHeight="1" x14ac:dyDescent="0.45">
      <c r="A48" s="4" t="s">
        <v>37</v>
      </c>
      <c r="B48" s="5">
        <v>16</v>
      </c>
      <c r="C48" s="6">
        <v>35517</v>
      </c>
      <c r="D48" s="6">
        <v>16951</v>
      </c>
    </row>
    <row r="49" spans="1:4" ht="25.5" customHeight="1" x14ac:dyDescent="0.45">
      <c r="A49" s="4" t="s">
        <v>134</v>
      </c>
      <c r="B49" s="5"/>
      <c r="C49" s="6">
        <v>32697</v>
      </c>
      <c r="D49" s="6"/>
    </row>
    <row r="50" spans="1:4" ht="20.25" customHeight="1" x14ac:dyDescent="0.45">
      <c r="A50" s="4" t="s">
        <v>43</v>
      </c>
      <c r="B50" s="5"/>
      <c r="C50" s="6">
        <v>15694</v>
      </c>
      <c r="D50" s="6">
        <v>13961</v>
      </c>
    </row>
    <row r="51" spans="1:4" ht="42.75" customHeight="1" x14ac:dyDescent="0.45">
      <c r="A51" s="4" t="s">
        <v>36</v>
      </c>
      <c r="B51" s="5"/>
      <c r="C51" s="6">
        <v>7598</v>
      </c>
      <c r="D51" s="6">
        <v>7608</v>
      </c>
    </row>
    <row r="52" spans="1:4" ht="26.25" customHeight="1" x14ac:dyDescent="0.45">
      <c r="A52" s="4" t="s">
        <v>44</v>
      </c>
      <c r="B52" s="5">
        <v>19</v>
      </c>
      <c r="C52" s="6">
        <v>112627</v>
      </c>
      <c r="D52" s="6">
        <v>98910</v>
      </c>
    </row>
    <row r="53" spans="1:4" ht="26.25" customHeight="1" x14ac:dyDescent="0.45">
      <c r="A53" s="4"/>
      <c r="B53" s="5"/>
      <c r="C53" s="8">
        <f>C45+C46+C47+C48+C50+C51+C52+C49</f>
        <v>1381619</v>
      </c>
      <c r="D53" s="8">
        <f>D45+D46+D47+D48+D50+D51+D52</f>
        <v>808382</v>
      </c>
    </row>
    <row r="54" spans="1:4" ht="60" customHeight="1" x14ac:dyDescent="0.45">
      <c r="A54" s="4" t="s">
        <v>105</v>
      </c>
      <c r="B54" s="5"/>
      <c r="C54" s="6" t="s">
        <v>28</v>
      </c>
      <c r="D54" s="6"/>
    </row>
    <row r="55" spans="1:4" ht="25.5" customHeight="1" x14ac:dyDescent="0.45">
      <c r="A55" s="7" t="s">
        <v>45</v>
      </c>
      <c r="B55" s="10"/>
      <c r="C55" s="8">
        <f>C53</f>
        <v>1381619</v>
      </c>
      <c r="D55" s="8">
        <f>D53+D54</f>
        <v>808382</v>
      </c>
    </row>
    <row r="56" spans="1:4" ht="15" customHeight="1" x14ac:dyDescent="0.45">
      <c r="A56" s="7" t="s">
        <v>46</v>
      </c>
      <c r="B56" s="10"/>
      <c r="C56" s="8">
        <f>C55+C43</f>
        <v>3989439</v>
      </c>
      <c r="D56" s="8">
        <f>D55+D43</f>
        <v>3181150</v>
      </c>
    </row>
    <row r="57" spans="1:4" ht="24.75" customHeight="1" x14ac:dyDescent="0.45">
      <c r="A57" s="7" t="s">
        <v>47</v>
      </c>
      <c r="B57" s="10"/>
      <c r="C57" s="8">
        <f>C56+C35</f>
        <v>5958756</v>
      </c>
      <c r="D57" s="8">
        <f>D56+D35</f>
        <v>4940206</v>
      </c>
    </row>
    <row r="58" spans="1:4" ht="24.75" customHeight="1" x14ac:dyDescent="0.45">
      <c r="A58" s="39"/>
      <c r="B58" s="40"/>
      <c r="C58" s="26"/>
      <c r="D58" s="26"/>
    </row>
    <row r="59" spans="1:4" ht="15" customHeight="1" x14ac:dyDescent="0.45">
      <c r="A59" s="32" t="s">
        <v>97</v>
      </c>
    </row>
    <row r="60" spans="1:4" ht="15" customHeight="1" x14ac:dyDescent="0.45">
      <c r="A60" s="33"/>
    </row>
    <row r="61" spans="1:4" ht="15" customHeight="1" x14ac:dyDescent="0.45">
      <c r="A61" s="33"/>
    </row>
    <row r="62" spans="1:4" ht="15" customHeight="1" thickBot="1" x14ac:dyDescent="0.5">
      <c r="A62" s="34"/>
      <c r="B62" s="35"/>
      <c r="C62" s="34"/>
    </row>
    <row r="63" spans="1:4" ht="15" customHeight="1" x14ac:dyDescent="0.45">
      <c r="A63" s="36" t="s">
        <v>98</v>
      </c>
      <c r="B63" s="49"/>
      <c r="C63" s="36" t="s">
        <v>101</v>
      </c>
    </row>
    <row r="64" spans="1:4" ht="15" customHeight="1" x14ac:dyDescent="0.45">
      <c r="A64" s="36" t="s">
        <v>99</v>
      </c>
      <c r="B64" s="49"/>
      <c r="C64" s="36" t="s">
        <v>102</v>
      </c>
    </row>
    <row r="65" spans="1:3" ht="15" customHeight="1" x14ac:dyDescent="0.45">
      <c r="A65" s="36" t="s">
        <v>100</v>
      </c>
      <c r="B65" s="49"/>
      <c r="C65" s="37"/>
    </row>
    <row r="66" spans="1:3" ht="15" customHeight="1" x14ac:dyDescent="0.45">
      <c r="A66" s="38"/>
      <c r="B66" s="50"/>
      <c r="C66" s="38"/>
    </row>
    <row r="67" spans="1:3" ht="15" customHeight="1" x14ac:dyDescent="0.45">
      <c r="A67" s="38" t="s">
        <v>135</v>
      </c>
      <c r="B67" s="50"/>
      <c r="C67" s="38" t="s">
        <v>135</v>
      </c>
    </row>
  </sheetData>
  <mergeCells count="12">
    <mergeCell ref="B63:B65"/>
    <mergeCell ref="B66:B67"/>
    <mergeCell ref="A15:D15"/>
    <mergeCell ref="A27:D27"/>
    <mergeCell ref="A28:D28"/>
    <mergeCell ref="A36:D36"/>
    <mergeCell ref="A44:D44"/>
    <mergeCell ref="A6:D6"/>
    <mergeCell ref="A1:D1"/>
    <mergeCell ref="A2:D2"/>
    <mergeCell ref="A3:D3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view="pageBreakPreview" topLeftCell="A35" zoomScaleNormal="145" zoomScaleSheetLayoutView="100" workbookViewId="0">
      <selection activeCell="A53" sqref="A53"/>
    </sheetView>
  </sheetViews>
  <sheetFormatPr defaultRowHeight="15" customHeight="1" x14ac:dyDescent="0.45"/>
  <cols>
    <col min="1" max="1" width="25.86328125" customWidth="1"/>
    <col min="2" max="2" width="8.3984375" customWidth="1"/>
    <col min="3" max="3" width="21.265625" customWidth="1"/>
    <col min="4" max="4" width="25.59765625" customWidth="1"/>
  </cols>
  <sheetData>
    <row r="1" spans="1:4" ht="38.25" customHeight="1" x14ac:dyDescent="0.45">
      <c r="A1" s="47" t="s">
        <v>136</v>
      </c>
      <c r="B1" s="47"/>
      <c r="C1" s="47"/>
      <c r="D1" s="47"/>
    </row>
    <row r="2" spans="1:4" ht="24.75" customHeight="1" x14ac:dyDescent="0.45">
      <c r="A2" s="47" t="s">
        <v>48</v>
      </c>
      <c r="B2" s="47"/>
      <c r="C2" s="47"/>
      <c r="D2" s="47"/>
    </row>
    <row r="3" spans="1:4" ht="20.25" customHeight="1" x14ac:dyDescent="0.45">
      <c r="A3" s="48" t="s">
        <v>49</v>
      </c>
      <c r="B3" s="48"/>
      <c r="C3" s="48"/>
      <c r="D3" s="48"/>
    </row>
    <row r="4" spans="1:4" ht="22.5" x14ac:dyDescent="0.45">
      <c r="A4" s="1" t="s">
        <v>2</v>
      </c>
      <c r="B4" s="2" t="s">
        <v>3</v>
      </c>
      <c r="C4" s="11" t="s">
        <v>131</v>
      </c>
      <c r="D4" s="11" t="s">
        <v>137</v>
      </c>
    </row>
    <row r="5" spans="1:4" ht="24" customHeight="1" x14ac:dyDescent="0.45">
      <c r="A5" s="7" t="s">
        <v>50</v>
      </c>
      <c r="B5" s="5"/>
      <c r="C5" s="5"/>
      <c r="D5" s="5"/>
    </row>
    <row r="6" spans="1:4" ht="15" customHeight="1" x14ac:dyDescent="0.45">
      <c r="A6" s="4" t="s">
        <v>51</v>
      </c>
      <c r="B6" s="5">
        <v>20</v>
      </c>
      <c r="C6" s="6">
        <v>1875558</v>
      </c>
      <c r="D6" s="6">
        <v>1682550</v>
      </c>
    </row>
    <row r="7" spans="1:4" ht="24" customHeight="1" x14ac:dyDescent="0.45">
      <c r="A7" s="4" t="s">
        <v>52</v>
      </c>
      <c r="B7" s="5">
        <v>20</v>
      </c>
      <c r="C7" s="6">
        <v>110523</v>
      </c>
      <c r="D7" s="6">
        <v>101682</v>
      </c>
    </row>
    <row r="8" spans="1:4" ht="24" customHeight="1" x14ac:dyDescent="0.45">
      <c r="A8" s="4" t="s">
        <v>53</v>
      </c>
      <c r="B8" s="5"/>
      <c r="C8" s="6">
        <v>41124</v>
      </c>
      <c r="D8" s="6">
        <v>38912</v>
      </c>
    </row>
    <row r="9" spans="1:4" ht="15" customHeight="1" x14ac:dyDescent="0.45">
      <c r="A9" s="4" t="s">
        <v>54</v>
      </c>
      <c r="B9" s="5">
        <v>21</v>
      </c>
      <c r="C9" s="6">
        <v>136737</v>
      </c>
      <c r="D9" s="6">
        <v>110951</v>
      </c>
    </row>
    <row r="10" spans="1:4" ht="15" customHeight="1" x14ac:dyDescent="0.45">
      <c r="A10" s="7" t="s">
        <v>55</v>
      </c>
      <c r="B10" s="5"/>
      <c r="C10" s="8">
        <f>C6+C7+C8+C9</f>
        <v>2163942</v>
      </c>
      <c r="D10" s="8">
        <f>D6+D7+D8+D9</f>
        <v>1934095</v>
      </c>
    </row>
    <row r="11" spans="1:4" ht="15" customHeight="1" x14ac:dyDescent="0.45">
      <c r="A11" s="4" t="s">
        <v>56</v>
      </c>
      <c r="B11" s="5">
        <v>22</v>
      </c>
      <c r="C11" s="6">
        <v>-1620017</v>
      </c>
      <c r="D11" s="6">
        <v>-1498583</v>
      </c>
    </row>
    <row r="12" spans="1:4" ht="24" customHeight="1" x14ac:dyDescent="0.45">
      <c r="A12" s="7" t="s">
        <v>57</v>
      </c>
      <c r="B12" s="5"/>
      <c r="C12" s="8">
        <f>C10+C11</f>
        <v>543925</v>
      </c>
      <c r="D12" s="8">
        <f>D10+D11</f>
        <v>435512</v>
      </c>
    </row>
    <row r="13" spans="1:4" ht="25.5" customHeight="1" x14ac:dyDescent="0.45">
      <c r="A13" s="4" t="s">
        <v>58</v>
      </c>
      <c r="B13" s="5">
        <v>23</v>
      </c>
      <c r="C13" s="6">
        <v>-128390</v>
      </c>
      <c r="D13" s="6">
        <v>-106494</v>
      </c>
    </row>
    <row r="14" spans="1:4" ht="24" customHeight="1" x14ac:dyDescent="0.45">
      <c r="A14" s="4" t="s">
        <v>59</v>
      </c>
      <c r="B14" s="5">
        <v>24</v>
      </c>
      <c r="C14" s="6">
        <v>52955</v>
      </c>
      <c r="D14" s="6">
        <v>32221</v>
      </c>
    </row>
    <row r="15" spans="1:4" ht="36" customHeight="1" x14ac:dyDescent="0.45">
      <c r="A15" s="4" t="s">
        <v>60</v>
      </c>
      <c r="B15" s="5">
        <v>24</v>
      </c>
      <c r="C15" s="6">
        <v>-184984</v>
      </c>
      <c r="D15" s="6">
        <v>-208365</v>
      </c>
    </row>
    <row r="16" spans="1:4" ht="48.75" customHeight="1" x14ac:dyDescent="0.45">
      <c r="A16" s="4" t="s">
        <v>106</v>
      </c>
      <c r="B16" s="5">
        <v>13</v>
      </c>
      <c r="C16" s="6"/>
      <c r="D16" s="6">
        <v>6283</v>
      </c>
    </row>
    <row r="17" spans="1:4" ht="27" customHeight="1" x14ac:dyDescent="0.45">
      <c r="A17" s="4" t="s">
        <v>107</v>
      </c>
      <c r="B17" s="5"/>
      <c r="C17" s="6">
        <v>-69620</v>
      </c>
      <c r="D17" s="6">
        <v>-14124</v>
      </c>
    </row>
    <row r="18" spans="1:4" ht="35.25" customHeight="1" x14ac:dyDescent="0.45">
      <c r="A18" s="4" t="s">
        <v>61</v>
      </c>
      <c r="B18" s="5">
        <v>7</v>
      </c>
      <c r="C18" s="6">
        <v>10772</v>
      </c>
      <c r="D18" s="6">
        <v>8144</v>
      </c>
    </row>
    <row r="19" spans="1:4" ht="51" customHeight="1" x14ac:dyDescent="0.45">
      <c r="A19" s="4" t="s">
        <v>108</v>
      </c>
      <c r="B19" s="5"/>
      <c r="C19" s="6">
        <v>1601</v>
      </c>
      <c r="D19" s="6">
        <v>2662</v>
      </c>
    </row>
    <row r="20" spans="1:4" ht="37.5" customHeight="1" x14ac:dyDescent="0.45">
      <c r="A20" s="4" t="s">
        <v>109</v>
      </c>
      <c r="B20" s="5"/>
      <c r="C20" s="6">
        <v>-7336</v>
      </c>
      <c r="D20" s="6">
        <v>1149</v>
      </c>
    </row>
    <row r="21" spans="1:4" ht="36" customHeight="1" x14ac:dyDescent="0.45">
      <c r="A21" s="4" t="s">
        <v>62</v>
      </c>
      <c r="B21" s="5"/>
      <c r="C21" s="6">
        <v>4606</v>
      </c>
      <c r="D21" s="6">
        <v>4395</v>
      </c>
    </row>
    <row r="22" spans="1:4" ht="36" customHeight="1" x14ac:dyDescent="0.45">
      <c r="A22" s="7" t="s">
        <v>110</v>
      </c>
      <c r="B22" s="5"/>
      <c r="C22" s="8">
        <f>C13+C14+C15+C16+C17+C18+C19+C20+C21+C12</f>
        <v>223529</v>
      </c>
      <c r="D22" s="8">
        <f>D12+D13+D14+D15+D17+D18+D19+D20+D21+D16</f>
        <v>161383</v>
      </c>
    </row>
    <row r="23" spans="1:4" ht="36" customHeight="1" x14ac:dyDescent="0.45">
      <c r="A23" s="4" t="s">
        <v>63</v>
      </c>
      <c r="B23" s="5"/>
      <c r="C23" s="6">
        <v>-62724</v>
      </c>
      <c r="D23" s="6">
        <v>-24599</v>
      </c>
    </row>
    <row r="24" spans="1:4" ht="24" customHeight="1" x14ac:dyDescent="0.45">
      <c r="A24" s="7" t="s">
        <v>111</v>
      </c>
      <c r="B24" s="5"/>
      <c r="C24" s="8">
        <f>C22+C23</f>
        <v>160805</v>
      </c>
      <c r="D24" s="8">
        <f>D22+D23</f>
        <v>136784</v>
      </c>
    </row>
    <row r="25" spans="1:4" ht="34.5" customHeight="1" x14ac:dyDescent="0.45">
      <c r="A25" s="7" t="s">
        <v>64</v>
      </c>
      <c r="B25" s="5"/>
      <c r="C25" s="6"/>
      <c r="D25" s="6"/>
    </row>
    <row r="26" spans="1:4" ht="45" customHeight="1" x14ac:dyDescent="0.45">
      <c r="A26" s="4" t="s">
        <v>65</v>
      </c>
      <c r="B26" s="5"/>
    </row>
    <row r="27" spans="1:4" ht="45" customHeight="1" x14ac:dyDescent="0.45">
      <c r="A27" s="4" t="s">
        <v>138</v>
      </c>
      <c r="B27" s="5">
        <v>16</v>
      </c>
      <c r="C27" s="6">
        <v>3688</v>
      </c>
      <c r="D27" s="6">
        <v>-540</v>
      </c>
    </row>
    <row r="28" spans="1:4" ht="45" customHeight="1" x14ac:dyDescent="0.45">
      <c r="A28" s="4" t="s">
        <v>139</v>
      </c>
      <c r="B28" s="5"/>
    </row>
    <row r="29" spans="1:4" ht="29.25" customHeight="1" x14ac:dyDescent="0.45">
      <c r="A29" s="4" t="s">
        <v>140</v>
      </c>
      <c r="B29" s="5">
        <v>13</v>
      </c>
      <c r="C29" s="6">
        <v>-48625</v>
      </c>
      <c r="D29" s="6"/>
    </row>
    <row r="30" spans="1:4" ht="49.5" customHeight="1" x14ac:dyDescent="0.45">
      <c r="A30" s="4" t="s">
        <v>141</v>
      </c>
      <c r="B30" s="5">
        <v>13.21</v>
      </c>
      <c r="C30" s="6">
        <v>412</v>
      </c>
      <c r="D30" s="6"/>
    </row>
    <row r="31" spans="1:4" ht="49.5" customHeight="1" x14ac:dyDescent="0.45">
      <c r="A31" s="4" t="s">
        <v>132</v>
      </c>
      <c r="B31" s="5">
        <v>13.17</v>
      </c>
      <c r="C31" s="6">
        <v>9643</v>
      </c>
      <c r="D31" s="6"/>
    </row>
    <row r="32" spans="1:4" ht="44.25" customHeight="1" x14ac:dyDescent="0.45">
      <c r="A32" s="4" t="s">
        <v>112</v>
      </c>
      <c r="B32" s="5"/>
      <c r="C32" s="6">
        <v>1774</v>
      </c>
      <c r="D32" s="6">
        <v>-4918</v>
      </c>
    </row>
    <row r="33" spans="1:4" ht="26.25" customHeight="1" x14ac:dyDescent="0.45">
      <c r="A33" s="7" t="s">
        <v>113</v>
      </c>
      <c r="B33" s="5"/>
      <c r="C33" s="8">
        <f>C32+C30+C29++C27+C28+C31</f>
        <v>-33108</v>
      </c>
      <c r="D33" s="8">
        <f>D29+D30+D32+D27</f>
        <v>-5458</v>
      </c>
    </row>
    <row r="34" spans="1:4" ht="23.25" customHeight="1" x14ac:dyDescent="0.45">
      <c r="A34" s="7" t="s">
        <v>96</v>
      </c>
      <c r="B34" s="5"/>
      <c r="C34" s="8">
        <f>C24+C33</f>
        <v>127697</v>
      </c>
      <c r="D34" s="8">
        <f>D24+D33</f>
        <v>131326</v>
      </c>
    </row>
    <row r="35" spans="1:4" ht="23.25" customHeight="1" x14ac:dyDescent="0.45">
      <c r="A35" s="7" t="s">
        <v>114</v>
      </c>
      <c r="B35" s="5"/>
      <c r="C35" s="8"/>
      <c r="D35" s="8"/>
    </row>
    <row r="36" spans="1:4" ht="23.25" customHeight="1" x14ac:dyDescent="0.45">
      <c r="A36" s="4" t="s">
        <v>66</v>
      </c>
      <c r="B36" s="5"/>
      <c r="C36" s="6">
        <v>157818</v>
      </c>
      <c r="D36" s="6">
        <v>133508</v>
      </c>
    </row>
    <row r="37" spans="1:4" ht="23.25" customHeight="1" x14ac:dyDescent="0.45">
      <c r="A37" s="4" t="s">
        <v>67</v>
      </c>
      <c r="B37" s="5"/>
      <c r="C37" s="6">
        <v>2987</v>
      </c>
      <c r="D37" s="6">
        <v>3276</v>
      </c>
    </row>
    <row r="38" spans="1:4" ht="23.25" customHeight="1" x14ac:dyDescent="0.45">
      <c r="A38" s="4"/>
      <c r="B38" s="5"/>
      <c r="C38" s="8">
        <f>C36+C37</f>
        <v>160805</v>
      </c>
      <c r="D38" s="8">
        <f>D36+D37</f>
        <v>136784</v>
      </c>
    </row>
    <row r="39" spans="1:4" ht="23.25" customHeight="1" x14ac:dyDescent="0.45">
      <c r="A39" s="7" t="s">
        <v>115</v>
      </c>
      <c r="B39" s="5"/>
      <c r="C39" s="8"/>
      <c r="D39" s="8"/>
    </row>
    <row r="40" spans="1:4" ht="23.25" customHeight="1" x14ac:dyDescent="0.45">
      <c r="A40" s="4" t="s">
        <v>66</v>
      </c>
      <c r="B40" s="5"/>
      <c r="C40" s="6">
        <v>124699</v>
      </c>
      <c r="D40" s="6">
        <v>128058</v>
      </c>
    </row>
    <row r="41" spans="1:4" ht="23.25" customHeight="1" x14ac:dyDescent="0.45">
      <c r="A41" s="4" t="s">
        <v>67</v>
      </c>
      <c r="B41" s="5"/>
      <c r="C41" s="6">
        <v>2998</v>
      </c>
      <c r="D41" s="6">
        <v>3268</v>
      </c>
    </row>
    <row r="42" spans="1:4" ht="23.25" customHeight="1" x14ac:dyDescent="0.45">
      <c r="A42" s="4"/>
      <c r="B42" s="5"/>
      <c r="C42" s="6">
        <f>C40+C41</f>
        <v>127697</v>
      </c>
      <c r="D42" s="6">
        <f>D40+D41</f>
        <v>131326</v>
      </c>
    </row>
    <row r="43" spans="1:4" ht="24" customHeight="1" x14ac:dyDescent="0.45">
      <c r="A43" s="4" t="s">
        <v>116</v>
      </c>
      <c r="B43" s="5">
        <v>26</v>
      </c>
      <c r="C43" s="6">
        <v>318</v>
      </c>
      <c r="D43" s="6">
        <v>269</v>
      </c>
    </row>
    <row r="44" spans="1:4" ht="24" customHeight="1" x14ac:dyDescent="0.45">
      <c r="A44" s="41"/>
      <c r="B44" s="42"/>
      <c r="C44" s="25"/>
      <c r="D44" s="25"/>
    </row>
    <row r="45" spans="1:4" ht="15" customHeight="1" x14ac:dyDescent="0.45">
      <c r="A45" s="32" t="s">
        <v>97</v>
      </c>
    </row>
    <row r="46" spans="1:4" ht="15" customHeight="1" x14ac:dyDescent="0.45">
      <c r="A46" s="33"/>
    </row>
    <row r="47" spans="1:4" ht="15" customHeight="1" x14ac:dyDescent="0.45">
      <c r="A47" s="33"/>
    </row>
    <row r="48" spans="1:4" ht="15" customHeight="1" thickBot="1" x14ac:dyDescent="0.5">
      <c r="A48" s="34"/>
      <c r="B48" s="35"/>
      <c r="C48" s="34"/>
    </row>
    <row r="49" spans="1:3" ht="15" customHeight="1" x14ac:dyDescent="0.45">
      <c r="A49" s="36" t="s">
        <v>98</v>
      </c>
      <c r="B49" s="36"/>
      <c r="C49" s="36" t="s">
        <v>101</v>
      </c>
    </row>
    <row r="50" spans="1:3" ht="15" customHeight="1" x14ac:dyDescent="0.45">
      <c r="A50" s="36" t="s">
        <v>99</v>
      </c>
      <c r="B50" s="36"/>
      <c r="C50" s="36" t="s">
        <v>102</v>
      </c>
    </row>
    <row r="51" spans="1:3" ht="15" customHeight="1" x14ac:dyDescent="0.45">
      <c r="A51" s="36" t="s">
        <v>100</v>
      </c>
      <c r="B51" s="36"/>
      <c r="C51" s="37"/>
    </row>
    <row r="52" spans="1:3" ht="15" customHeight="1" x14ac:dyDescent="0.45">
      <c r="A52" s="38"/>
      <c r="B52" s="38"/>
      <c r="C52" s="38"/>
    </row>
    <row r="53" spans="1:3" ht="15" customHeight="1" x14ac:dyDescent="0.45">
      <c r="A53" s="38" t="s">
        <v>135</v>
      </c>
      <c r="B53" s="38"/>
      <c r="C53" s="38" t="s">
        <v>135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view="pageBreakPreview" topLeftCell="A47" zoomScaleNormal="100" zoomScaleSheetLayoutView="100" workbookViewId="0">
      <selection activeCell="A68" sqref="A68"/>
    </sheetView>
  </sheetViews>
  <sheetFormatPr defaultRowHeight="15" customHeight="1" x14ac:dyDescent="0.45"/>
  <cols>
    <col min="1" max="1" width="46.1328125" customWidth="1"/>
    <col min="2" max="2" width="7.73046875" customWidth="1"/>
    <col min="3" max="3" width="14.1328125" customWidth="1"/>
    <col min="4" max="4" width="18.265625" customWidth="1"/>
    <col min="5" max="5" width="58.59765625" customWidth="1"/>
  </cols>
  <sheetData>
    <row r="1" spans="1:5" ht="25.5" customHeight="1" x14ac:dyDescent="0.45">
      <c r="A1" s="51" t="s">
        <v>142</v>
      </c>
      <c r="B1" s="51"/>
      <c r="C1" s="51"/>
      <c r="D1" s="51"/>
      <c r="E1" s="12"/>
    </row>
    <row r="2" spans="1:5" ht="15.75" customHeight="1" x14ac:dyDescent="0.45">
      <c r="A2" s="52" t="s">
        <v>0</v>
      </c>
      <c r="B2" s="52"/>
      <c r="C2" s="52"/>
      <c r="D2" s="52"/>
      <c r="E2" s="12"/>
    </row>
    <row r="3" spans="1:5" ht="15.75" customHeight="1" x14ac:dyDescent="0.45">
      <c r="A3" s="53" t="s">
        <v>1</v>
      </c>
      <c r="B3" s="53"/>
      <c r="C3" s="53"/>
      <c r="D3" s="53"/>
      <c r="E3" s="13"/>
    </row>
    <row r="4" spans="1:5" ht="24.75" customHeight="1" x14ac:dyDescent="0.45">
      <c r="A4" s="1" t="s">
        <v>2</v>
      </c>
      <c r="B4" s="2" t="s">
        <v>3</v>
      </c>
      <c r="C4" s="11" t="s">
        <v>131</v>
      </c>
      <c r="D4" s="11" t="s">
        <v>137</v>
      </c>
    </row>
    <row r="5" spans="1:5" ht="19.5" customHeight="1" x14ac:dyDescent="0.45">
      <c r="A5" s="14" t="s">
        <v>68</v>
      </c>
      <c r="B5" s="15"/>
      <c r="C5" s="14"/>
      <c r="D5" s="14"/>
    </row>
    <row r="6" spans="1:5" ht="15" customHeight="1" x14ac:dyDescent="0.45">
      <c r="A6" s="16" t="s">
        <v>143</v>
      </c>
      <c r="B6" s="17"/>
      <c r="C6" s="6">
        <v>160805</v>
      </c>
      <c r="D6" s="6">
        <v>136784</v>
      </c>
    </row>
    <row r="7" spans="1:5" ht="33" customHeight="1" x14ac:dyDescent="0.45">
      <c r="A7" s="16" t="s">
        <v>117</v>
      </c>
      <c r="B7" s="17">
        <v>17</v>
      </c>
      <c r="C7" s="6">
        <v>62724</v>
      </c>
      <c r="D7" s="6">
        <v>24599</v>
      </c>
    </row>
    <row r="8" spans="1:5" ht="30" customHeight="1" x14ac:dyDescent="0.45">
      <c r="A8" s="16" t="s">
        <v>69</v>
      </c>
      <c r="B8" s="17"/>
      <c r="C8" s="6"/>
      <c r="D8" s="6"/>
    </row>
    <row r="9" spans="1:5" ht="21" customHeight="1" x14ac:dyDescent="0.45">
      <c r="A9" s="16" t="s">
        <v>70</v>
      </c>
      <c r="B9" s="17" t="s">
        <v>144</v>
      </c>
      <c r="C9" s="6">
        <v>170516</v>
      </c>
      <c r="D9" s="6">
        <v>156441</v>
      </c>
    </row>
    <row r="10" spans="1:5" ht="24.75" customHeight="1" x14ac:dyDescent="0.45">
      <c r="A10" s="19" t="s">
        <v>60</v>
      </c>
      <c r="B10" s="17">
        <v>25</v>
      </c>
      <c r="C10" s="6">
        <v>184984</v>
      </c>
      <c r="D10" s="6">
        <v>208365</v>
      </c>
    </row>
    <row r="11" spans="1:5" ht="36" customHeight="1" x14ac:dyDescent="0.45">
      <c r="A11" s="16" t="s">
        <v>118</v>
      </c>
      <c r="B11" s="17"/>
      <c r="C11" s="6">
        <v>-1601</v>
      </c>
      <c r="D11" s="6">
        <v>-2662</v>
      </c>
    </row>
    <row r="12" spans="1:5" ht="36.75" customHeight="1" x14ac:dyDescent="0.45">
      <c r="A12" s="16" t="s">
        <v>119</v>
      </c>
      <c r="B12" s="17"/>
      <c r="C12" s="6">
        <v>7336</v>
      </c>
      <c r="D12" s="6">
        <v>-1149</v>
      </c>
    </row>
    <row r="13" spans="1:5" ht="48.75" customHeight="1" x14ac:dyDescent="0.45">
      <c r="A13" s="16" t="s">
        <v>59</v>
      </c>
      <c r="B13" s="17">
        <v>25</v>
      </c>
      <c r="C13" s="6">
        <v>-52955</v>
      </c>
      <c r="D13" s="6">
        <v>-32221</v>
      </c>
    </row>
    <row r="14" spans="1:5" ht="41.25" customHeight="1" x14ac:dyDescent="0.45">
      <c r="A14" s="16" t="s">
        <v>120</v>
      </c>
      <c r="B14" s="20">
        <v>23.24</v>
      </c>
      <c r="C14" s="6">
        <v>14662</v>
      </c>
      <c r="D14" s="6">
        <v>6939</v>
      </c>
    </row>
    <row r="15" spans="1:5" ht="42" customHeight="1" x14ac:dyDescent="0.45">
      <c r="A15" s="16" t="s">
        <v>71</v>
      </c>
      <c r="B15" s="17">
        <v>7</v>
      </c>
      <c r="C15" s="6">
        <v>-10772</v>
      </c>
      <c r="D15" s="6">
        <v>-8144</v>
      </c>
    </row>
    <row r="16" spans="1:5" ht="39" customHeight="1" x14ac:dyDescent="0.45">
      <c r="A16" s="16" t="s">
        <v>121</v>
      </c>
      <c r="B16" s="17">
        <v>30</v>
      </c>
      <c r="C16" s="6">
        <v>69620</v>
      </c>
      <c r="D16" s="6">
        <v>14124</v>
      </c>
    </row>
    <row r="17" spans="1:4" ht="42" customHeight="1" x14ac:dyDescent="0.45">
      <c r="A17" s="19" t="s">
        <v>145</v>
      </c>
      <c r="B17" s="20">
        <v>13.21</v>
      </c>
      <c r="C17" s="6">
        <v>412</v>
      </c>
      <c r="D17" s="6"/>
    </row>
    <row r="18" spans="1:4" ht="38.25" customHeight="1" x14ac:dyDescent="0.45">
      <c r="A18" s="19" t="s">
        <v>106</v>
      </c>
      <c r="B18" s="20"/>
      <c r="C18" s="6"/>
      <c r="D18" s="6">
        <v>-6283</v>
      </c>
    </row>
    <row r="19" spans="1:4" ht="33" customHeight="1" x14ac:dyDescent="0.45">
      <c r="A19" s="16" t="s">
        <v>72</v>
      </c>
      <c r="B19" s="20"/>
      <c r="C19" s="6">
        <v>10051</v>
      </c>
      <c r="D19" s="6">
        <v>10223</v>
      </c>
    </row>
    <row r="20" spans="1:4" ht="33.75" customHeight="1" x14ac:dyDescent="0.45">
      <c r="A20" s="21" t="s">
        <v>73</v>
      </c>
      <c r="B20" s="17"/>
      <c r="C20" s="8">
        <f>C6+C7+C1+C156+C10+C11+C12+C15+C16+C18+C19+C13+C9+C14+C17</f>
        <v>615782</v>
      </c>
      <c r="D20" s="8">
        <f>D6+D7+D9+D10+D11+D12+D13+D15+D16+D17+D19+D18+D14</f>
        <v>507016</v>
      </c>
    </row>
    <row r="21" spans="1:4" ht="33" customHeight="1" x14ac:dyDescent="0.45">
      <c r="A21" s="16" t="s">
        <v>74</v>
      </c>
      <c r="B21" s="17"/>
      <c r="C21" s="6">
        <v>-31033</v>
      </c>
      <c r="D21" s="6">
        <v>-12823</v>
      </c>
    </row>
    <row r="22" spans="1:4" ht="32.25" customHeight="1" x14ac:dyDescent="0.45">
      <c r="A22" s="16" t="s">
        <v>75</v>
      </c>
      <c r="B22" s="17"/>
      <c r="C22" s="6">
        <v>9617</v>
      </c>
      <c r="D22" s="6">
        <v>-16618</v>
      </c>
    </row>
    <row r="23" spans="1:4" ht="40.5" customHeight="1" x14ac:dyDescent="0.45">
      <c r="A23" s="19" t="s">
        <v>76</v>
      </c>
      <c r="B23" s="17"/>
      <c r="C23" s="6">
        <v>-89717</v>
      </c>
      <c r="D23" s="6">
        <v>-99338</v>
      </c>
    </row>
    <row r="24" spans="1:4" ht="41.25" customHeight="1" x14ac:dyDescent="0.45">
      <c r="A24" s="16" t="s">
        <v>77</v>
      </c>
      <c r="B24" s="18"/>
      <c r="C24" s="6">
        <v>7213</v>
      </c>
      <c r="D24" s="6">
        <v>73511</v>
      </c>
    </row>
    <row r="25" spans="1:4" ht="36.75" customHeight="1" x14ac:dyDescent="0.45">
      <c r="A25" s="16" t="s">
        <v>78</v>
      </c>
      <c r="B25" s="17"/>
      <c r="C25" s="6">
        <v>1890</v>
      </c>
      <c r="D25" s="6">
        <v>-7500</v>
      </c>
    </row>
    <row r="26" spans="1:4" ht="32.25" customHeight="1" x14ac:dyDescent="0.45">
      <c r="A26" s="16" t="s">
        <v>122</v>
      </c>
      <c r="B26" s="17"/>
      <c r="C26" s="6">
        <v>15543</v>
      </c>
      <c r="D26" s="6">
        <v>4296</v>
      </c>
    </row>
    <row r="27" spans="1:4" ht="25.5" customHeight="1" x14ac:dyDescent="0.45">
      <c r="A27" s="19" t="s">
        <v>79</v>
      </c>
      <c r="B27" s="17"/>
      <c r="C27" s="6">
        <v>-7275</v>
      </c>
      <c r="D27" s="6">
        <v>-6094</v>
      </c>
    </row>
    <row r="28" spans="1:4" ht="37.5" customHeight="1" x14ac:dyDescent="0.45">
      <c r="A28" s="21" t="s">
        <v>123</v>
      </c>
      <c r="B28" s="17"/>
      <c r="C28" s="43">
        <f>C21+C22+C23+C24+C25+C26+C27+C20</f>
        <v>522020</v>
      </c>
      <c r="D28" s="43">
        <f>D21+D22+D23+D24+D25+D26+D27+D20</f>
        <v>442450</v>
      </c>
    </row>
    <row r="29" spans="1:4" ht="30.75" customHeight="1" x14ac:dyDescent="0.45">
      <c r="A29" s="19" t="s">
        <v>80</v>
      </c>
      <c r="B29" s="17"/>
      <c r="C29" s="6">
        <v>-188409</v>
      </c>
      <c r="D29" s="6">
        <v>-150226</v>
      </c>
    </row>
    <row r="30" spans="1:4" ht="30.75" customHeight="1" x14ac:dyDescent="0.45">
      <c r="A30" s="19" t="s">
        <v>81</v>
      </c>
      <c r="B30" s="17"/>
      <c r="C30" s="6">
        <v>21001</v>
      </c>
      <c r="D30" s="6">
        <v>20968</v>
      </c>
    </row>
    <row r="31" spans="1:4" ht="30.75" customHeight="1" x14ac:dyDescent="0.45">
      <c r="A31" s="19" t="s">
        <v>82</v>
      </c>
      <c r="B31" s="17"/>
      <c r="C31" s="6">
        <v>-18015</v>
      </c>
      <c r="D31" s="6">
        <v>-6874</v>
      </c>
    </row>
    <row r="32" spans="1:4" ht="30.75" customHeight="1" x14ac:dyDescent="0.45">
      <c r="A32" s="21" t="s">
        <v>124</v>
      </c>
      <c r="B32" s="18"/>
      <c r="C32" s="8">
        <f>C28+C29+C30+C31</f>
        <v>336597</v>
      </c>
      <c r="D32" s="8">
        <f>D28+D29+D30+D31</f>
        <v>306318</v>
      </c>
    </row>
    <row r="33" spans="1:4" ht="15" customHeight="1" x14ac:dyDescent="0.45">
      <c r="A33" s="21" t="s">
        <v>83</v>
      </c>
      <c r="B33" s="17"/>
      <c r="C33" s="6"/>
      <c r="D33" s="6"/>
    </row>
    <row r="34" spans="1:4" ht="27" customHeight="1" x14ac:dyDescent="0.45">
      <c r="A34" s="19" t="s">
        <v>125</v>
      </c>
      <c r="B34" s="17"/>
      <c r="C34" s="6">
        <v>-741695</v>
      </c>
      <c r="D34" s="6">
        <v>-811830</v>
      </c>
    </row>
    <row r="35" spans="1:4" ht="15" customHeight="1" x14ac:dyDescent="0.45">
      <c r="A35" s="19" t="s">
        <v>146</v>
      </c>
      <c r="B35" s="20"/>
      <c r="C35" s="6">
        <v>4419</v>
      </c>
      <c r="D35" s="6">
        <v>2719</v>
      </c>
    </row>
    <row r="36" spans="1:4" ht="30" customHeight="1" x14ac:dyDescent="0.45">
      <c r="A36" s="19" t="s">
        <v>147</v>
      </c>
      <c r="B36" s="20"/>
      <c r="C36" s="6">
        <v>3731</v>
      </c>
      <c r="D36" s="6"/>
    </row>
    <row r="37" spans="1:4" ht="30" customHeight="1" x14ac:dyDescent="0.45">
      <c r="A37" s="19" t="s">
        <v>148</v>
      </c>
      <c r="B37" s="20">
        <v>7</v>
      </c>
      <c r="C37" s="6">
        <v>-1578</v>
      </c>
      <c r="D37" s="6">
        <v>-5201</v>
      </c>
    </row>
    <row r="38" spans="1:4" ht="30" customHeight="1" x14ac:dyDescent="0.45">
      <c r="A38" s="19" t="s">
        <v>84</v>
      </c>
      <c r="B38" s="20"/>
      <c r="C38" s="6">
        <v>1293</v>
      </c>
      <c r="D38" s="6">
        <v>1354</v>
      </c>
    </row>
    <row r="39" spans="1:4" ht="30" customHeight="1" x14ac:dyDescent="0.45">
      <c r="A39" s="19" t="s">
        <v>149</v>
      </c>
      <c r="B39" s="20">
        <v>7</v>
      </c>
      <c r="C39" s="6">
        <v>-243</v>
      </c>
      <c r="D39" s="6">
        <v>-1111</v>
      </c>
    </row>
    <row r="40" spans="1:4" ht="30" customHeight="1" x14ac:dyDescent="0.45">
      <c r="A40" s="19" t="s">
        <v>150</v>
      </c>
      <c r="B40" s="20"/>
      <c r="C40" s="6"/>
      <c r="D40" s="6">
        <v>11948</v>
      </c>
    </row>
    <row r="41" spans="1:4" ht="24" customHeight="1" x14ac:dyDescent="0.45">
      <c r="A41" s="19" t="s">
        <v>72</v>
      </c>
      <c r="B41" s="20"/>
      <c r="C41" s="6">
        <v>12</v>
      </c>
      <c r="D41" s="6">
        <v>-581</v>
      </c>
    </row>
    <row r="42" spans="1:4" ht="28.5" customHeight="1" x14ac:dyDescent="0.45">
      <c r="A42" s="21" t="s">
        <v>126</v>
      </c>
      <c r="B42" s="22"/>
      <c r="C42" s="8">
        <f>C34+C35+C36+C41+C37+C38+C39</f>
        <v>-734061</v>
      </c>
      <c r="D42" s="8">
        <f>D34+D35+D41+D36+D37+D38+D39+D40</f>
        <v>-802702</v>
      </c>
    </row>
    <row r="43" spans="1:4" ht="36" customHeight="1" x14ac:dyDescent="0.45">
      <c r="A43" s="21" t="s">
        <v>85</v>
      </c>
      <c r="B43" s="17"/>
      <c r="C43" s="6"/>
      <c r="D43" s="6"/>
    </row>
    <row r="44" spans="1:4" ht="36" customHeight="1" x14ac:dyDescent="0.45">
      <c r="A44" s="19" t="s">
        <v>151</v>
      </c>
      <c r="B44" s="17">
        <v>13</v>
      </c>
      <c r="C44" s="6">
        <v>13273</v>
      </c>
      <c r="D44" s="6">
        <v>24310</v>
      </c>
    </row>
    <row r="45" spans="1:4" ht="24" customHeight="1" x14ac:dyDescent="0.45">
      <c r="A45" s="19" t="s">
        <v>86</v>
      </c>
      <c r="B45" s="17">
        <v>14</v>
      </c>
      <c r="C45" s="6">
        <v>879762</v>
      </c>
      <c r="D45" s="6">
        <v>808731</v>
      </c>
    </row>
    <row r="46" spans="1:4" ht="15" customHeight="1" x14ac:dyDescent="0.45">
      <c r="A46" s="19" t="s">
        <v>87</v>
      </c>
      <c r="B46" s="17">
        <v>14</v>
      </c>
      <c r="C46" s="6">
        <v>-480532</v>
      </c>
      <c r="D46" s="6">
        <v>-367320</v>
      </c>
    </row>
    <row r="47" spans="1:4" ht="15" customHeight="1" x14ac:dyDescent="0.45">
      <c r="A47" s="19" t="s">
        <v>88</v>
      </c>
      <c r="B47" s="17">
        <v>14</v>
      </c>
      <c r="C47" s="6">
        <v>-11358</v>
      </c>
      <c r="D47" s="6">
        <v>-21690</v>
      </c>
    </row>
    <row r="48" spans="1:4" ht="23.25" x14ac:dyDescent="0.45">
      <c r="A48" s="19" t="s">
        <v>152</v>
      </c>
      <c r="B48" s="17"/>
      <c r="C48" s="6">
        <v>-2225</v>
      </c>
      <c r="D48" s="6">
        <v>-1294</v>
      </c>
    </row>
    <row r="49" spans="1:4" ht="15" customHeight="1" x14ac:dyDescent="0.45">
      <c r="A49" s="19" t="s">
        <v>72</v>
      </c>
      <c r="B49" s="22"/>
      <c r="C49" s="6">
        <v>-5553</v>
      </c>
      <c r="D49" s="6">
        <v>-8466</v>
      </c>
    </row>
    <row r="50" spans="1:4" ht="28.5" customHeight="1" x14ac:dyDescent="0.45">
      <c r="A50" s="21" t="s">
        <v>127</v>
      </c>
      <c r="B50" s="22"/>
      <c r="C50" s="8">
        <f>C45+C46+C47+C49+C48+C44</f>
        <v>393367</v>
      </c>
      <c r="D50" s="8">
        <f>D45+D46+D47+D49+D48+D44</f>
        <v>434271</v>
      </c>
    </row>
    <row r="51" spans="1:4" ht="24" customHeight="1" x14ac:dyDescent="0.45">
      <c r="A51" s="21" t="s">
        <v>89</v>
      </c>
      <c r="B51" s="22"/>
      <c r="C51" s="8">
        <v>-4097</v>
      </c>
      <c r="D51" s="8">
        <v>-62113</v>
      </c>
    </row>
    <row r="52" spans="1:4" ht="15" customHeight="1" x14ac:dyDescent="0.45">
      <c r="A52" s="19" t="s">
        <v>128</v>
      </c>
      <c r="B52" s="20">
        <v>9</v>
      </c>
      <c r="C52" s="6">
        <v>204614</v>
      </c>
      <c r="D52" s="6">
        <v>267032</v>
      </c>
    </row>
    <row r="53" spans="1:4" ht="47.25" customHeight="1" x14ac:dyDescent="0.45">
      <c r="A53" s="19" t="s">
        <v>129</v>
      </c>
      <c r="B53" s="22"/>
      <c r="C53" s="6">
        <v>-1945</v>
      </c>
      <c r="D53" s="6">
        <v>-322</v>
      </c>
    </row>
    <row r="54" spans="1:4" ht="30.75" customHeight="1" x14ac:dyDescent="0.45">
      <c r="A54" s="19" t="s">
        <v>90</v>
      </c>
      <c r="B54" s="22"/>
      <c r="C54" s="6">
        <v>6</v>
      </c>
      <c r="D54" s="6">
        <v>17</v>
      </c>
    </row>
    <row r="55" spans="1:4" ht="15" customHeight="1" x14ac:dyDescent="0.45">
      <c r="A55" s="21" t="s">
        <v>91</v>
      </c>
      <c r="B55" s="20">
        <v>9</v>
      </c>
      <c r="C55" s="8">
        <f>C51+C52+C53+C54</f>
        <v>198578</v>
      </c>
      <c r="D55" s="8">
        <f>D51+D52+D53+D54</f>
        <v>204614</v>
      </c>
    </row>
    <row r="56" spans="1:4" ht="15" customHeight="1" x14ac:dyDescent="0.45">
      <c r="A56" s="21" t="s">
        <v>92</v>
      </c>
      <c r="B56" s="22"/>
      <c r="C56" s="8"/>
      <c r="D56" s="8"/>
    </row>
    <row r="57" spans="1:4" ht="15" customHeight="1" x14ac:dyDescent="0.45">
      <c r="A57" s="21"/>
      <c r="B57" s="22"/>
      <c r="C57" s="8"/>
      <c r="D57" s="8"/>
    </row>
    <row r="58" spans="1:4" ht="33.75" customHeight="1" x14ac:dyDescent="0.45">
      <c r="A58" s="19" t="s">
        <v>130</v>
      </c>
      <c r="B58" s="20">
        <v>14</v>
      </c>
      <c r="C58" s="6">
        <v>67738</v>
      </c>
      <c r="D58" s="6">
        <v>114106</v>
      </c>
    </row>
    <row r="59" spans="1:4" ht="34.9" x14ac:dyDescent="0.45">
      <c r="A59" s="19" t="s">
        <v>153</v>
      </c>
      <c r="B59" s="20"/>
      <c r="C59" s="6"/>
      <c r="D59" s="6">
        <v>40000</v>
      </c>
    </row>
    <row r="60" spans="1:4" ht="15" customHeight="1" x14ac:dyDescent="0.45">
      <c r="A60" s="32" t="s">
        <v>97</v>
      </c>
    </row>
    <row r="61" spans="1:4" ht="15" customHeight="1" x14ac:dyDescent="0.45">
      <c r="A61" s="33"/>
    </row>
    <row r="62" spans="1:4" ht="15" customHeight="1" x14ac:dyDescent="0.45">
      <c r="A62" s="33"/>
    </row>
    <row r="63" spans="1:4" ht="15" customHeight="1" thickBot="1" x14ac:dyDescent="0.5">
      <c r="A63" s="34"/>
      <c r="B63" s="35"/>
      <c r="C63" s="34"/>
    </row>
    <row r="64" spans="1:4" ht="15" customHeight="1" x14ac:dyDescent="0.45">
      <c r="A64" s="36" t="s">
        <v>98</v>
      </c>
      <c r="B64" s="49"/>
      <c r="C64" s="36" t="s">
        <v>101</v>
      </c>
    </row>
    <row r="65" spans="1:3" ht="19.5" customHeight="1" x14ac:dyDescent="0.45">
      <c r="A65" s="36" t="s">
        <v>99</v>
      </c>
      <c r="B65" s="49"/>
      <c r="C65" s="36" t="s">
        <v>102</v>
      </c>
    </row>
    <row r="66" spans="1:3" ht="9.75" customHeight="1" x14ac:dyDescent="0.45">
      <c r="A66" s="36" t="s">
        <v>100</v>
      </c>
      <c r="B66" s="49"/>
      <c r="C66" s="37"/>
    </row>
    <row r="67" spans="1:3" ht="10.5" customHeight="1" x14ac:dyDescent="0.45">
      <c r="A67" s="38"/>
      <c r="B67" s="50"/>
      <c r="C67" s="38"/>
    </row>
    <row r="68" spans="1:3" ht="15" customHeight="1" x14ac:dyDescent="0.45">
      <c r="A68" s="38" t="s">
        <v>135</v>
      </c>
      <c r="B68" s="50"/>
      <c r="C68" s="38" t="s">
        <v>135</v>
      </c>
    </row>
  </sheetData>
  <mergeCells count="5">
    <mergeCell ref="B64:B66"/>
    <mergeCell ref="B67:B68"/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abSelected="1" view="pageBreakPreview" zoomScaleNormal="100" zoomScaleSheetLayoutView="100" workbookViewId="0">
      <selection activeCell="A17" sqref="A17"/>
    </sheetView>
  </sheetViews>
  <sheetFormatPr defaultRowHeight="15" customHeight="1" x14ac:dyDescent="0.45"/>
  <cols>
    <col min="1" max="1" width="21.265625" customWidth="1"/>
    <col min="2" max="2" width="10.1328125" bestFit="1" customWidth="1"/>
    <col min="3" max="3" width="14.1328125" customWidth="1"/>
    <col min="4" max="4" width="11.3984375" customWidth="1"/>
    <col min="5" max="5" width="12.3984375" customWidth="1"/>
    <col min="6" max="6" width="10.73046875" customWidth="1"/>
    <col min="7" max="7" width="10" customWidth="1"/>
    <col min="8" max="8" width="15.73046875" customWidth="1"/>
  </cols>
  <sheetData>
    <row r="1" spans="1:8" ht="27.75" customHeight="1" x14ac:dyDescent="0.45">
      <c r="A1" s="51" t="s">
        <v>155</v>
      </c>
      <c r="B1" s="51"/>
      <c r="C1" s="51"/>
      <c r="D1" s="51"/>
      <c r="E1" s="51"/>
      <c r="F1" s="51"/>
      <c r="G1" s="51"/>
      <c r="H1" s="51"/>
    </row>
    <row r="2" spans="1:8" ht="15" customHeight="1" x14ac:dyDescent="0.45">
      <c r="A2" s="52" t="s">
        <v>93</v>
      </c>
      <c r="B2" s="52"/>
      <c r="C2" s="52"/>
      <c r="D2" s="52"/>
      <c r="E2" s="52"/>
      <c r="F2" s="52"/>
      <c r="G2" s="52"/>
      <c r="H2" s="52"/>
    </row>
    <row r="3" spans="1:8" ht="15" customHeight="1" x14ac:dyDescent="0.45">
      <c r="A3" s="53" t="s">
        <v>1</v>
      </c>
      <c r="B3" s="54"/>
      <c r="C3" s="54"/>
      <c r="D3" s="54"/>
      <c r="E3" s="54"/>
      <c r="F3" s="54"/>
      <c r="G3" s="54"/>
      <c r="H3" s="54"/>
    </row>
    <row r="4" spans="1:8" ht="48.75" customHeight="1" x14ac:dyDescent="0.45">
      <c r="A4" s="23"/>
      <c r="B4" s="28" t="s">
        <v>26</v>
      </c>
      <c r="C4" s="28" t="s">
        <v>27</v>
      </c>
      <c r="D4" s="28" t="s">
        <v>104</v>
      </c>
      <c r="E4" s="28" t="s">
        <v>94</v>
      </c>
      <c r="F4" s="28" t="s">
        <v>30</v>
      </c>
      <c r="G4" s="28" t="s">
        <v>95</v>
      </c>
      <c r="H4" s="28" t="s">
        <v>32</v>
      </c>
    </row>
    <row r="5" spans="1:8" ht="15" customHeight="1" x14ac:dyDescent="0.45">
      <c r="A5" s="23" t="s">
        <v>154</v>
      </c>
      <c r="B5" s="26">
        <v>1086324</v>
      </c>
      <c r="C5" s="26" t="s">
        <v>28</v>
      </c>
      <c r="D5" s="26">
        <v>12138</v>
      </c>
      <c r="E5" s="26">
        <v>348377</v>
      </c>
      <c r="F5" s="26">
        <v>1446839</v>
      </c>
      <c r="G5" s="26">
        <v>15853</v>
      </c>
      <c r="H5" s="26">
        <v>1462692</v>
      </c>
    </row>
    <row r="6" spans="1:8" ht="27.75" customHeight="1" x14ac:dyDescent="0.45">
      <c r="A6" s="24" t="s">
        <v>160</v>
      </c>
      <c r="B6" s="25" t="s">
        <v>28</v>
      </c>
      <c r="C6" s="25" t="s">
        <v>28</v>
      </c>
      <c r="D6" s="25" t="s">
        <v>28</v>
      </c>
      <c r="E6" s="25">
        <v>133508</v>
      </c>
      <c r="F6" s="25">
        <v>133508</v>
      </c>
      <c r="G6" s="25">
        <v>3276</v>
      </c>
      <c r="H6" s="25">
        <v>136784</v>
      </c>
    </row>
    <row r="7" spans="1:8" ht="36.75" customHeight="1" x14ac:dyDescent="0.45">
      <c r="A7" s="24" t="s">
        <v>163</v>
      </c>
      <c r="B7" s="29" t="s">
        <v>28</v>
      </c>
      <c r="C7" s="29" t="s">
        <v>28</v>
      </c>
      <c r="D7" s="29">
        <v>-4918</v>
      </c>
      <c r="E7" s="29">
        <v>-532</v>
      </c>
      <c r="F7" s="29">
        <v>-5450</v>
      </c>
      <c r="G7" s="29">
        <v>-8</v>
      </c>
      <c r="H7" s="29">
        <v>-5458</v>
      </c>
    </row>
    <row r="8" spans="1:8" ht="36.75" customHeight="1" thickBot="1" x14ac:dyDescent="0.5">
      <c r="A8" s="24" t="s">
        <v>164</v>
      </c>
      <c r="B8" s="30" t="s">
        <v>28</v>
      </c>
      <c r="C8" s="31" t="s">
        <v>28</v>
      </c>
      <c r="D8" s="31">
        <v>-4918</v>
      </c>
      <c r="E8" s="31">
        <v>132976</v>
      </c>
      <c r="F8" s="31">
        <v>128058</v>
      </c>
      <c r="G8" s="31">
        <v>3268</v>
      </c>
      <c r="H8" s="31">
        <v>131326</v>
      </c>
    </row>
    <row r="9" spans="1:8" ht="36.75" customHeight="1" thickTop="1" thickBot="1" x14ac:dyDescent="0.5">
      <c r="A9" s="24" t="s">
        <v>159</v>
      </c>
      <c r="B9" s="30"/>
      <c r="C9" s="31"/>
      <c r="D9" s="31"/>
      <c r="E9" s="31">
        <v>142345</v>
      </c>
      <c r="F9" s="31">
        <v>142345</v>
      </c>
      <c r="G9" s="31"/>
      <c r="H9" s="31">
        <v>142345</v>
      </c>
    </row>
    <row r="10" spans="1:8" ht="36.75" customHeight="1" thickTop="1" thickBot="1" x14ac:dyDescent="0.5">
      <c r="A10" s="24" t="s">
        <v>158</v>
      </c>
      <c r="B10" s="31">
        <v>24310</v>
      </c>
      <c r="C10" s="31" t="s">
        <v>28</v>
      </c>
      <c r="D10" s="31" t="s">
        <v>28</v>
      </c>
      <c r="E10" s="31"/>
      <c r="F10" s="31">
        <v>24310</v>
      </c>
      <c r="G10" s="31" t="s">
        <v>28</v>
      </c>
      <c r="H10" s="31">
        <v>24310</v>
      </c>
    </row>
    <row r="11" spans="1:8" ht="36.75" customHeight="1" thickTop="1" thickBot="1" x14ac:dyDescent="0.5">
      <c r="A11" s="24" t="s">
        <v>161</v>
      </c>
      <c r="B11" s="31"/>
      <c r="C11" s="31"/>
      <c r="D11" s="31"/>
      <c r="E11" s="31"/>
      <c r="F11" s="31"/>
      <c r="G11" s="31">
        <v>-1617</v>
      </c>
      <c r="H11" s="31">
        <v>-1617</v>
      </c>
    </row>
    <row r="12" spans="1:8" ht="57" customHeight="1" thickTop="1" thickBot="1" x14ac:dyDescent="0.5">
      <c r="A12" s="23" t="s">
        <v>162</v>
      </c>
      <c r="B12" s="30">
        <v>1110634</v>
      </c>
      <c r="C12" s="30" t="s">
        <v>28</v>
      </c>
      <c r="D12" s="30">
        <f>D5+D7</f>
        <v>7220</v>
      </c>
      <c r="E12" s="30">
        <v>623698</v>
      </c>
      <c r="F12" s="30">
        <v>1741552</v>
      </c>
      <c r="G12" s="30">
        <v>17504</v>
      </c>
      <c r="H12" s="30">
        <v>1759056</v>
      </c>
    </row>
    <row r="13" spans="1:8" ht="15.75" customHeight="1" thickTop="1" x14ac:dyDescent="0.45">
      <c r="A13" s="23" t="s">
        <v>156</v>
      </c>
      <c r="B13" s="26">
        <v>1110634</v>
      </c>
      <c r="C13" s="26"/>
      <c r="D13" s="26">
        <v>7220</v>
      </c>
      <c r="E13" s="26">
        <v>623698</v>
      </c>
      <c r="F13" s="26">
        <v>1741552</v>
      </c>
      <c r="G13" s="26">
        <v>17504</v>
      </c>
      <c r="H13" s="26">
        <v>1759056</v>
      </c>
    </row>
    <row r="14" spans="1:8" ht="30" customHeight="1" x14ac:dyDescent="0.45">
      <c r="A14" s="24" t="s">
        <v>160</v>
      </c>
      <c r="B14" s="25" t="s">
        <v>28</v>
      </c>
      <c r="C14" s="25" t="s">
        <v>28</v>
      </c>
      <c r="D14" s="25" t="s">
        <v>28</v>
      </c>
      <c r="E14" s="25">
        <v>157818</v>
      </c>
      <c r="F14" s="25">
        <v>157818</v>
      </c>
      <c r="G14" s="25">
        <v>2987</v>
      </c>
      <c r="H14" s="25">
        <v>160805</v>
      </c>
    </row>
    <row r="15" spans="1:8" ht="37.5" customHeight="1" x14ac:dyDescent="0.45">
      <c r="A15" s="24" t="s">
        <v>165</v>
      </c>
      <c r="B15" s="29" t="s">
        <v>28</v>
      </c>
      <c r="C15" s="29">
        <v>-38570</v>
      </c>
      <c r="D15" s="29">
        <v>1774</v>
      </c>
      <c r="E15" s="29">
        <v>3677</v>
      </c>
      <c r="F15" s="29">
        <v>-33119</v>
      </c>
      <c r="G15" s="29">
        <v>11</v>
      </c>
      <c r="H15" s="29">
        <v>-33108</v>
      </c>
    </row>
    <row r="16" spans="1:8" ht="37.5" customHeight="1" x14ac:dyDescent="0.45">
      <c r="A16" s="24" t="s">
        <v>166</v>
      </c>
      <c r="B16" s="25" t="s">
        <v>28</v>
      </c>
      <c r="C16" s="25">
        <v>-38570</v>
      </c>
      <c r="D16" s="25">
        <v>1774</v>
      </c>
      <c r="E16" s="25">
        <v>161495</v>
      </c>
      <c r="F16" s="25">
        <v>124699</v>
      </c>
      <c r="G16" s="25">
        <v>2998</v>
      </c>
      <c r="H16" s="25">
        <v>127697</v>
      </c>
    </row>
    <row r="17" spans="1:8" ht="37.5" customHeight="1" x14ac:dyDescent="0.45">
      <c r="A17" s="24" t="s">
        <v>158</v>
      </c>
      <c r="B17" s="25">
        <v>13273</v>
      </c>
      <c r="C17" s="25"/>
      <c r="D17" s="25"/>
      <c r="E17" s="25"/>
      <c r="F17" s="25">
        <v>13273</v>
      </c>
      <c r="G17" s="25"/>
      <c r="H17" s="25">
        <v>13273</v>
      </c>
    </row>
    <row r="18" spans="1:8" ht="37.5" customHeight="1" x14ac:dyDescent="0.45">
      <c r="A18" s="24" t="s">
        <v>161</v>
      </c>
      <c r="B18" s="25"/>
      <c r="C18" s="25"/>
      <c r="D18" s="25"/>
      <c r="E18" s="25"/>
      <c r="F18" s="25"/>
      <c r="G18" s="25">
        <v>-2225</v>
      </c>
      <c r="H18" s="25">
        <v>-2225</v>
      </c>
    </row>
    <row r="19" spans="1:8" ht="28.5" customHeight="1" x14ac:dyDescent="0.45">
      <c r="A19" s="24" t="s">
        <v>159</v>
      </c>
      <c r="B19" s="25" t="s">
        <v>28</v>
      </c>
      <c r="C19" s="25" t="s">
        <v>28</v>
      </c>
      <c r="D19" s="25" t="s">
        <v>28</v>
      </c>
      <c r="E19" s="25">
        <v>71516</v>
      </c>
      <c r="F19" s="25">
        <v>71516</v>
      </c>
      <c r="G19" s="25"/>
      <c r="H19" s="25">
        <v>71516</v>
      </c>
    </row>
    <row r="20" spans="1:8" ht="38.25" customHeight="1" thickBot="1" x14ac:dyDescent="0.5">
      <c r="A20" s="23" t="s">
        <v>157</v>
      </c>
      <c r="B20" s="30">
        <v>1123907</v>
      </c>
      <c r="C20" s="30">
        <v>-38570</v>
      </c>
      <c r="D20" s="30">
        <v>8994</v>
      </c>
      <c r="E20" s="30">
        <v>856709</v>
      </c>
      <c r="F20" s="30">
        <v>1951040</v>
      </c>
      <c r="G20" s="30">
        <v>18277</v>
      </c>
      <c r="H20" s="30">
        <v>1969317</v>
      </c>
    </row>
    <row r="21" spans="1:8" ht="38.25" customHeight="1" thickTop="1" x14ac:dyDescent="0.45">
      <c r="A21" s="23"/>
      <c r="B21" s="26"/>
      <c r="C21" s="26"/>
      <c r="D21" s="26"/>
      <c r="E21" s="26"/>
      <c r="F21" s="26"/>
      <c r="G21" s="26"/>
      <c r="H21" s="26"/>
    </row>
    <row r="22" spans="1:8" ht="15.75" customHeight="1" x14ac:dyDescent="0.45">
      <c r="A22" s="32" t="s">
        <v>97</v>
      </c>
      <c r="D22" s="27"/>
      <c r="E22" s="27"/>
      <c r="F22" s="27"/>
      <c r="G22" s="27"/>
      <c r="H22" s="27"/>
    </row>
    <row r="23" spans="1:8" ht="15" customHeight="1" x14ac:dyDescent="0.45">
      <c r="A23" s="33"/>
    </row>
    <row r="24" spans="1:8" ht="15" customHeight="1" x14ac:dyDescent="0.45">
      <c r="A24" s="33"/>
    </row>
    <row r="25" spans="1:8" ht="15" customHeight="1" thickBot="1" x14ac:dyDescent="0.5">
      <c r="A25" s="34"/>
      <c r="B25" s="35"/>
      <c r="C25" s="34"/>
    </row>
    <row r="26" spans="1:8" ht="15" customHeight="1" x14ac:dyDescent="0.45">
      <c r="A26" s="36" t="s">
        <v>98</v>
      </c>
      <c r="B26" s="49"/>
      <c r="C26" s="36" t="s">
        <v>101</v>
      </c>
    </row>
    <row r="27" spans="1:8" ht="24" customHeight="1" x14ac:dyDescent="0.45">
      <c r="A27" s="36" t="s">
        <v>99</v>
      </c>
      <c r="B27" s="49"/>
      <c r="C27" s="36" t="s">
        <v>102</v>
      </c>
    </row>
    <row r="28" spans="1:8" ht="14.25" customHeight="1" x14ac:dyDescent="0.45">
      <c r="A28" s="36" t="s">
        <v>100</v>
      </c>
      <c r="B28" s="49"/>
      <c r="C28" s="37"/>
    </row>
    <row r="29" spans="1:8" ht="10.5" customHeight="1" x14ac:dyDescent="0.45">
      <c r="A29" s="38"/>
      <c r="B29" s="50"/>
      <c r="C29" s="38"/>
    </row>
    <row r="30" spans="1:8" ht="23.25" customHeight="1" x14ac:dyDescent="0.45">
      <c r="A30" s="38" t="s">
        <v>135</v>
      </c>
      <c r="B30" s="50"/>
      <c r="C30" s="38" t="s">
        <v>135</v>
      </c>
    </row>
  </sheetData>
  <mergeCells count="5">
    <mergeCell ref="B29:B30"/>
    <mergeCell ref="A1:H1"/>
    <mergeCell ref="A2:H2"/>
    <mergeCell ref="A3:H3"/>
    <mergeCell ref="B26:B28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Аскарулы</dc:creator>
  <cp:lastModifiedBy>Мухтар Ибрайханов</cp:lastModifiedBy>
  <dcterms:created xsi:type="dcterms:W3CDTF">2022-05-31T09:44:21Z</dcterms:created>
  <dcterms:modified xsi:type="dcterms:W3CDTF">2025-06-03T12:20:53Z</dcterms:modified>
</cp:coreProperties>
</file>