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19425" windowHeight="10425"/>
  </bookViews>
  <sheets>
    <sheet name="1-форма" sheetId="7" r:id="rId1"/>
    <sheet name="2-форма" sheetId="9" r:id="rId2"/>
    <sheet name="3-форма" sheetId="10" r:id="rId3"/>
    <sheet name="4-форма" sheetId="4" r:id="rId4"/>
  </sheets>
  <definedNames>
    <definedName name="_xlnm.Print_Area" localSheetId="3">'4-форма'!$A$1:$B$4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7" i="4"/>
  <c r="N27"/>
  <c r="O27"/>
  <c r="P27"/>
  <c r="Q27"/>
  <c r="R27"/>
  <c r="S27"/>
  <c r="L27"/>
  <c r="L23"/>
  <c r="M17"/>
  <c r="N17"/>
  <c r="O17"/>
  <c r="P17"/>
  <c r="Q17"/>
  <c r="R17"/>
  <c r="S17"/>
  <c r="L17"/>
  <c r="L14"/>
  <c r="J24"/>
  <c r="K24"/>
  <c r="K11"/>
  <c r="J11"/>
  <c r="H63" i="10"/>
  <c r="H58"/>
  <c r="F58"/>
  <c r="H56"/>
  <c r="H47"/>
  <c r="F47"/>
  <c r="F36"/>
  <c r="H36"/>
  <c r="H31"/>
  <c r="H21"/>
  <c r="F21"/>
  <c r="F63"/>
  <c r="F56"/>
  <c r="F31"/>
  <c r="L47" i="9"/>
  <c r="N47"/>
  <c r="P47"/>
  <c r="J47"/>
  <c r="L43"/>
  <c r="N43"/>
  <c r="P43"/>
  <c r="J43"/>
  <c r="L39"/>
  <c r="N39"/>
  <c r="P39"/>
  <c r="J39"/>
  <c r="L38"/>
  <c r="N38"/>
  <c r="P38"/>
  <c r="J38"/>
  <c r="L31"/>
  <c r="N31"/>
  <c r="P31"/>
  <c r="J31"/>
  <c r="L27"/>
  <c r="N27"/>
  <c r="P27"/>
  <c r="J27"/>
  <c r="L25"/>
  <c r="N25"/>
  <c r="P25"/>
  <c r="J25"/>
  <c r="L14"/>
  <c r="N14"/>
  <c r="P14"/>
  <c r="J14"/>
  <c r="J10"/>
  <c r="L10"/>
  <c r="N10"/>
  <c r="P10"/>
  <c r="M23" i="4" l="1"/>
  <c r="N23"/>
  <c r="O23"/>
  <c r="P23"/>
  <c r="Q23"/>
  <c r="R23"/>
  <c r="S23"/>
  <c r="M14"/>
  <c r="N14"/>
  <c r="O14"/>
  <c r="P14"/>
  <c r="Q14"/>
  <c r="R14"/>
  <c r="S14"/>
  <c r="K12"/>
  <c r="K13"/>
  <c r="K14"/>
  <c r="K16"/>
  <c r="K17"/>
  <c r="K18"/>
  <c r="K20"/>
  <c r="K21"/>
  <c r="K22"/>
  <c r="K23"/>
  <c r="K25"/>
  <c r="K26"/>
  <c r="K27"/>
  <c r="J16"/>
  <c r="J12"/>
  <c r="J13"/>
  <c r="J14"/>
  <c r="J17"/>
  <c r="J18"/>
  <c r="J20"/>
  <c r="J21"/>
  <c r="J22"/>
  <c r="J23"/>
  <c r="J25"/>
  <c r="J26"/>
  <c r="J27"/>
  <c r="I70" i="7"/>
  <c r="G70"/>
  <c r="I69"/>
  <c r="G69"/>
  <c r="I68"/>
  <c r="G68"/>
  <c r="I66"/>
  <c r="G66"/>
  <c r="I55"/>
  <c r="G55"/>
  <c r="I46"/>
  <c r="G46"/>
  <c r="I43"/>
  <c r="G43"/>
  <c r="I34"/>
  <c r="G34"/>
  <c r="I32"/>
  <c r="G32"/>
  <c r="I30"/>
  <c r="G30"/>
  <c r="I18"/>
  <c r="G18"/>
</calcChain>
</file>

<file path=xl/sharedStrings.xml><?xml version="1.0" encoding="utf-8"?>
<sst xmlns="http://schemas.openxmlformats.org/spreadsheetml/2006/main" count="192" uniqueCount="164">
  <si>
    <t>Приме-</t>
  </si>
  <si>
    <t>чания</t>
  </si>
  <si>
    <t>31 декабря</t>
  </si>
  <si>
    <t>АКТИВЫ</t>
  </si>
  <si>
    <t>Основные средства</t>
  </si>
  <si>
    <t>Нематериальные активы</t>
  </si>
  <si>
    <t>Инвестиции в совместные предприятия</t>
  </si>
  <si>
    <t>Отложенные налоговые активы</t>
  </si>
  <si>
    <t>Прочие долгосрочные активы</t>
  </si>
  <si>
    <t>Итого долгосрочные активы</t>
  </si>
  <si>
    <t>Текущие активы</t>
  </si>
  <si>
    <t>Товарно-материальные запасы</t>
  </si>
  <si>
    <t>Торговая дебиторская задолженность</t>
  </si>
  <si>
    <t>НДС к возмещению</t>
  </si>
  <si>
    <t>Денежные средства и их эквиваленты</t>
  </si>
  <si>
    <t>Прочие текущие активы</t>
  </si>
  <si>
    <t>Итого текущие активы</t>
  </si>
  <si>
    <t>Итого активы</t>
  </si>
  <si>
    <t>КАПИТАЛ И ОБЯЗАТЕЛЬСТВА</t>
  </si>
  <si>
    <t>Капитал</t>
  </si>
  <si>
    <t>Уставный капитал</t>
  </si>
  <si>
    <t>Резерв хеджирования</t>
  </si>
  <si>
    <t>Резерв от пересчета иностранных валют</t>
  </si>
  <si>
    <t>Итого капитал</t>
  </si>
  <si>
    <t>Приме-чания</t>
  </si>
  <si>
    <t>Долгосрочные обязательства</t>
  </si>
  <si>
    <t>Займы</t>
  </si>
  <si>
    <t>Обязательства по вознаграждениям работникам</t>
  </si>
  <si>
    <t>Итого долгосрочные обязательства</t>
  </si>
  <si>
    <t>Текущие обязательства</t>
  </si>
  <si>
    <t>Прочие налоги к уплате</t>
  </si>
  <si>
    <t>Итого текущие обязательства</t>
  </si>
  <si>
    <t>Итого обязательства</t>
  </si>
  <si>
    <t>Итого капитал и обязательства</t>
  </si>
  <si>
    <t>Продолжающаяся деятельность</t>
  </si>
  <si>
    <t>Доходы</t>
  </si>
  <si>
    <t>Грузовые перевозки</t>
  </si>
  <si>
    <t>Пассажирские перевозки</t>
  </si>
  <si>
    <t>Государственные субсидии</t>
  </si>
  <si>
    <t>Прочие доходы</t>
  </si>
  <si>
    <t>Итого доходы</t>
  </si>
  <si>
    <t>Себестоимость реализации</t>
  </si>
  <si>
    <t>Общие и административные расходы</t>
  </si>
  <si>
    <t>Финансовые затраты</t>
  </si>
  <si>
    <t>Финансовый доход</t>
  </si>
  <si>
    <t>Прекращенная деятельность</t>
  </si>
  <si>
    <t>Акционеру</t>
  </si>
  <si>
    <t>Движение денежных средств от операционной деятельности:</t>
  </si>
  <si>
    <t>Корректировки на:</t>
  </si>
  <si>
    <t>Износ и амортизацию</t>
  </si>
  <si>
    <t>Изменение торговой дебиторской задолженности</t>
  </si>
  <si>
    <t>Изменение товарно-материальных запасов</t>
  </si>
  <si>
    <t>Изменение прочих текущих и долгосрочных активов (в том числе долгосрочного НДС к возмещению)</t>
  </si>
  <si>
    <t>Изменение торговой кредиторской задолженности</t>
  </si>
  <si>
    <t>Изменение обязательств по вознаграждениям работникам</t>
  </si>
  <si>
    <t>Проценты полученные</t>
  </si>
  <si>
    <t>Движение денежных средств от инвестиционной деятельности:</t>
  </si>
  <si>
    <t>Движение денежных средств от финансовой деятельности:</t>
  </si>
  <si>
    <t>-</t>
  </si>
  <si>
    <t>Получение займов</t>
  </si>
  <si>
    <t>Денежные средства и их эквиваленты на конец периода</t>
  </si>
  <si>
    <t>Денежные средства, полученные от операционной деятельности</t>
  </si>
  <si>
    <t>Эффект изменения валютных курсов на балансы денежных средств и их эквивалентов, деноминированных в иностранной валюте</t>
  </si>
  <si>
    <t>Прочие долгосрочные обязательства</t>
  </si>
  <si>
    <t>Прочие текущие обязательства</t>
  </si>
  <si>
    <t>Расходы по корпоративному подоходному налогу, отраженные в прибылях и убытках, включая прекращенную деятельность</t>
  </si>
  <si>
    <t>Прочее</t>
  </si>
  <si>
    <t>(неаудиро-вано)</t>
  </si>
  <si>
    <t>Долгосрочные активы</t>
  </si>
  <si>
    <t>Инвестиции в ассоциированные предприятия</t>
  </si>
  <si>
    <t>Капитал Акционера</t>
  </si>
  <si>
    <t>Неконтролирующие доли</t>
  </si>
  <si>
    <t>Отложенные налоговые обязательства</t>
  </si>
  <si>
    <t>Торговая кредиторская задолженность</t>
  </si>
  <si>
    <t>(Убыток)/прибыль за период, относящийся к:</t>
  </si>
  <si>
    <t>Неконтролирующим долям</t>
  </si>
  <si>
    <t>Изменение прочих налогов к уплате</t>
  </si>
  <si>
    <t>Проценты уплаченные</t>
  </si>
  <si>
    <t>Корпоративный подоходный налог уплаченный</t>
  </si>
  <si>
    <t>Поступление от продажи прочих долгосрочных активов</t>
  </si>
  <si>
    <t>Приобретение инвестиций в ассоциированные предприятия</t>
  </si>
  <si>
    <t>Погашение займов</t>
  </si>
  <si>
    <t>Денежные средства и их эквиваленты на начало периода</t>
  </si>
  <si>
    <t>Приобретение основных средств за счет заемных средств, напрямую перечисленных банком поставщику</t>
  </si>
  <si>
    <t>Взаимозачет задолженности по железнодорожным администрациям</t>
  </si>
  <si>
    <t>Дополни-тельный оплаченный капитал</t>
  </si>
  <si>
    <t>Резерв хеджирова-ния</t>
  </si>
  <si>
    <t>Нераспре-деленная прибыль</t>
  </si>
  <si>
    <t>Доля Акционера</t>
  </si>
  <si>
    <t>Предоплата по подоходному налогу</t>
  </si>
  <si>
    <t>Актив по договорам с покупателями</t>
  </si>
  <si>
    <t>Обязательства по аренде</t>
  </si>
  <si>
    <t>Обязательства по договорам с покупателями</t>
  </si>
  <si>
    <t>Неотменяемое обязательство в пользу Акционера</t>
  </si>
  <si>
    <t>2019 г.</t>
  </si>
  <si>
    <t>Расходы по корпоративному подоходному налогу</t>
  </si>
  <si>
    <t>Курсовые разницы от пересчета иностранного подразделения в валюту отчетности</t>
  </si>
  <si>
    <t>Прочий совокупный доход за период</t>
  </si>
  <si>
    <t>Операционный доход до изменений в оборотном капитале и прочих статьях баланса</t>
  </si>
  <si>
    <t>Изменение прочих обязательств</t>
  </si>
  <si>
    <t>Чистое движение денежных средств от операционной деятельности</t>
  </si>
  <si>
    <t>Чистое движение денежных средств от финансовой деятельности</t>
  </si>
  <si>
    <t>Эффект изменения резерва под ожидаемые кредитные убытки</t>
  </si>
  <si>
    <t>Неконтро-лирующие доли</t>
  </si>
  <si>
    <t>На 1 января 2019 г.</t>
  </si>
  <si>
    <t>Выпуск акций</t>
  </si>
  <si>
    <t>2020 г.</t>
  </si>
  <si>
    <t>(Непокрытый убыток)/нераспределенная прибыль</t>
  </si>
  <si>
    <t>Активы, классифицированные для продажи и распределения в пользу Акционера</t>
  </si>
  <si>
    <t>Обязательства, связанные с активами, классифицированными как предназначенные для продажи</t>
  </si>
  <si>
    <t>2020 г.</t>
  </si>
  <si>
    <t>Доля в прибыли ассоциированных и совместных предприятий</t>
  </si>
  <si>
    <t>Убыток за период от прекращенной деятельности</t>
  </si>
  <si>
    <t>Чистый (-ая) (убыток)/прибыль по инструментам хеджирования денежных потоков</t>
  </si>
  <si>
    <t>Прочий совокупный (убыток)/доход за период</t>
  </si>
  <si>
    <t>Итого совокупный (убыток)/доход за период</t>
  </si>
  <si>
    <t>Совокупный (убыток)/доход за период, относящийся к:</t>
  </si>
  <si>
    <t>Долю в прибыли ассоциированных и совместных предприятий</t>
  </si>
  <si>
    <t>Чистое поступление денежных средств от выбытия дочерних организаций</t>
  </si>
  <si>
    <t>Чистое движение денежных средств от инвестиционной деятельности</t>
  </si>
  <si>
    <t>На 1 января 2020 г.</t>
  </si>
  <si>
    <t>30 сентября</t>
  </si>
  <si>
    <t>Гудвилл</t>
  </si>
  <si>
    <t>Прочие текущие финансовые активы</t>
  </si>
  <si>
    <t>Три месяца, закончившихся             30 сентября</t>
  </si>
  <si>
    <t>Девять месяцев, закончившихся            30 сентября</t>
  </si>
  <si>
    <t>Валовый доход</t>
  </si>
  <si>
    <t>Убыток от курсовой разницы, нетто</t>
  </si>
  <si>
    <t>Убыток от обесценения активов</t>
  </si>
  <si>
    <t>Дооценка до справедливой стоимости ранее принадлежащей доли в совместном предприятии</t>
  </si>
  <si>
    <t>Прочие прибыли и убытки, нетто</t>
  </si>
  <si>
    <t>(Убыток)/прибыль до налогообложения</t>
  </si>
  <si>
    <t>(Убыток)/прибыль за период от продолжающейся деятельности</t>
  </si>
  <si>
    <t>(Убыток)/прибыль за период</t>
  </si>
  <si>
    <t>Прочий совокупный (убыток)/доход за период, за вычетом налога на прибыль:</t>
  </si>
  <si>
    <t>Статьи, подлежащие последующей реклассификации в прибыли и убытки:</t>
  </si>
  <si>
    <t>Реклассификация кумулятивного убытка по инструментам хеджирования денежных потоков в состав убытка за период</t>
  </si>
  <si>
    <t>13, 19</t>
  </si>
  <si>
    <t>(Убыток)/прибыль на акцию от продолжающейся и прекращенной деятельности, в тенге</t>
  </si>
  <si>
    <t>(Убыток)/прибыль на акцию от продолжающейся деятельности, в тенге</t>
  </si>
  <si>
    <t>Девять месяцев,   закончившихся 30 сентября</t>
  </si>
  <si>
    <t>12, 23</t>
  </si>
  <si>
    <t>Резерв под обесценение активов</t>
  </si>
  <si>
    <t>(Восстановление)/начисление резерва под ожидаемые кредитные убытки и обесценение</t>
  </si>
  <si>
    <t>Убыток от курсовой разницы</t>
  </si>
  <si>
    <t>Реклассификация убытка по инструментам хеджирования  денежных потоков в состав убытка за период</t>
  </si>
  <si>
    <t>Расходы по признанию оценочного обязательства</t>
  </si>
  <si>
    <t>Приобретение основных средств, включая авансы, оплаченные за основные средства</t>
  </si>
  <si>
    <t>Поступление от продажи основных средств</t>
  </si>
  <si>
    <t>Дивиденды, полученные от ассоциированных и совместных предприятий</t>
  </si>
  <si>
    <t>12, 25</t>
  </si>
  <si>
    <t>Чистые денежные выплаты по приобретению дочерней организации</t>
  </si>
  <si>
    <t>Премия за досрочное погашение облигаций</t>
  </si>
  <si>
    <t>Дивиденды и распределения выплаченные</t>
  </si>
  <si>
    <t>Чистое (уменьшение)/увеличение денежных средств и их эквивалентов</t>
  </si>
  <si>
    <t>На 30 сентября 2019 г. (неаудировано)</t>
  </si>
  <si>
    <t>Прочие вклады (Примечания 13 и 14)</t>
  </si>
  <si>
    <t>Прочие распределения          (Примечания 13 и 25)</t>
  </si>
  <si>
    <t>Выбытие дочерних организаций   (Примечания 12 и 13)</t>
  </si>
  <si>
    <t>На 30 сентября 2020 г. (неаудировано)</t>
  </si>
  <si>
    <t>Неденежные операции</t>
  </si>
  <si>
    <t>Прибыль за период</t>
  </si>
  <si>
    <t>Итого совокупный доход за период</t>
  </si>
  <si>
    <t>Прочие вклады (Примечание 13)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</si>
</sst>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i/>
      <sz val="8"/>
      <name val="Verdana"/>
      <family val="2"/>
      <charset val="204"/>
    </font>
    <font>
      <b/>
      <sz val="7"/>
      <name val="Verdana"/>
      <family val="2"/>
      <charset val="204"/>
    </font>
    <font>
      <sz val="7"/>
      <name val="Verdana"/>
      <family val="2"/>
      <charset val="204"/>
    </font>
    <font>
      <sz val="8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43" fontId="5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164" fontId="0" fillId="0" borderId="0" xfId="4" applyNumberFormat="1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164" fontId="0" fillId="0" borderId="0" xfId="4" applyNumberFormat="1" applyFont="1" applyBorder="1"/>
    <xf numFmtId="164" fontId="7" fillId="0" borderId="0" xfId="4" applyNumberFormat="1" applyFont="1" applyBorder="1" applyAlignment="1">
      <alignment horizontal="right" vertical="center" wrapText="1"/>
    </xf>
    <xf numFmtId="0" fontId="0" fillId="0" borderId="0" xfId="0" applyBorder="1"/>
    <xf numFmtId="0" fontId="0" fillId="0" borderId="1" xfId="0" applyBorder="1" applyAlignment="1">
      <alignment wrapText="1"/>
    </xf>
    <xf numFmtId="0" fontId="7" fillId="0" borderId="0" xfId="0" applyFont="1" applyAlignment="1">
      <alignment horizontal="left" vertical="center" wrapText="1" indent="2"/>
    </xf>
    <xf numFmtId="3" fontId="6" fillId="0" borderId="1" xfId="0" applyNumberFormat="1" applyFont="1" applyBorder="1" applyAlignment="1">
      <alignment horizontal="right" vertical="center" wrapText="1" indent="2"/>
    </xf>
    <xf numFmtId="0" fontId="6" fillId="0" borderId="0" xfId="0" applyFont="1" applyAlignment="1">
      <alignment horizontal="right" vertical="center" wrapText="1" indent="2"/>
    </xf>
    <xf numFmtId="3" fontId="6" fillId="0" borderId="0" xfId="0" applyNumberFormat="1" applyFont="1" applyAlignment="1">
      <alignment horizontal="right" vertical="center" wrapText="1" indent="2"/>
    </xf>
    <xf numFmtId="3" fontId="6" fillId="0" borderId="3" xfId="0" applyNumberFormat="1" applyFont="1" applyBorder="1" applyAlignment="1">
      <alignment horizontal="right" vertical="center" wrapText="1" indent="2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 indent="1"/>
    </xf>
    <xf numFmtId="3" fontId="10" fillId="0" borderId="0" xfId="0" applyNumberFormat="1" applyFont="1" applyAlignment="1">
      <alignment horizontal="right" vertical="center" wrapText="1" indent="1"/>
    </xf>
    <xf numFmtId="3" fontId="9" fillId="0" borderId="0" xfId="0" applyNumberFormat="1" applyFont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10" fillId="0" borderId="1" xfId="0" applyFont="1" applyBorder="1" applyAlignment="1">
      <alignment horizontal="right" vertical="center" wrapText="1" indent="1"/>
    </xf>
    <xf numFmtId="3" fontId="10" fillId="0" borderId="1" xfId="0" applyNumberFormat="1" applyFont="1" applyBorder="1" applyAlignment="1">
      <alignment horizontal="right" vertical="center" wrapText="1" indent="1"/>
    </xf>
    <xf numFmtId="3" fontId="9" fillId="0" borderId="3" xfId="0" applyNumberFormat="1" applyFont="1" applyBorder="1" applyAlignment="1">
      <alignment horizontal="right" vertical="center" wrapText="1" indent="1"/>
    </xf>
    <xf numFmtId="0" fontId="9" fillId="0" borderId="3" xfId="0" applyFont="1" applyBorder="1" applyAlignment="1">
      <alignment horizontal="right" vertical="center" wrapText="1" indent="1"/>
    </xf>
    <xf numFmtId="3" fontId="9" fillId="0" borderId="5" xfId="0" applyNumberFormat="1" applyFont="1" applyBorder="1" applyAlignment="1">
      <alignment horizontal="right" vertical="center" wrapText="1" indent="1"/>
    </xf>
    <xf numFmtId="0" fontId="9" fillId="0" borderId="5" xfId="0" applyFont="1" applyBorder="1" applyAlignment="1">
      <alignment horizontal="right" vertical="center" wrapText="1" indent="1"/>
    </xf>
    <xf numFmtId="3" fontId="7" fillId="0" borderId="0" xfId="0" applyNumberFormat="1" applyFont="1" applyAlignment="1">
      <alignment horizontal="right" vertical="center" wrapText="1" indent="2"/>
    </xf>
    <xf numFmtId="3" fontId="7" fillId="0" borderId="1" xfId="0" applyNumberFormat="1" applyFont="1" applyBorder="1" applyAlignment="1">
      <alignment horizontal="right" vertical="center" wrapText="1" indent="2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 indent="2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 indent="2"/>
    </xf>
    <xf numFmtId="0" fontId="11" fillId="0" borderId="0" xfId="0" applyFont="1" applyAlignment="1">
      <alignment horizontal="left" vertical="center" wrapText="1" indent="5"/>
    </xf>
    <xf numFmtId="0" fontId="7" fillId="0" borderId="0" xfId="0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 indent="1"/>
    </xf>
    <xf numFmtId="0" fontId="9" fillId="0" borderId="0" xfId="0" applyFont="1" applyBorder="1" applyAlignment="1">
      <alignment horizontal="right" vertical="center" wrapText="1" indent="1"/>
    </xf>
    <xf numFmtId="0" fontId="10" fillId="0" borderId="0" xfId="0" applyFont="1" applyBorder="1" applyAlignment="1">
      <alignment horizontal="right" vertical="center" wrapText="1" inden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164" fontId="0" fillId="0" borderId="0" xfId="4" applyNumberFormat="1" applyFont="1" applyAlignment="1">
      <alignment horizontal="right"/>
    </xf>
    <xf numFmtId="3" fontId="0" fillId="0" borderId="0" xfId="0" applyNumberFormat="1"/>
    <xf numFmtId="3" fontId="6" fillId="0" borderId="5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3" fontId="7" fillId="2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3 2" xfId="3"/>
    <cellStyle name="Финансовый" xfId="4" builtinId="3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FF"/>
  </sheetPr>
  <dimension ref="A1:J71"/>
  <sheetViews>
    <sheetView tabSelected="1" zoomScale="90" zoomScaleNormal="90" workbookViewId="0">
      <selection activeCell="G66" sqref="G66"/>
    </sheetView>
  </sheetViews>
  <sheetFormatPr defaultRowHeight="15"/>
  <cols>
    <col min="1" max="1" width="36.85546875" customWidth="1"/>
    <col min="3" max="3" width="22.28515625" style="6" customWidth="1"/>
    <col min="4" max="4" width="8.42578125" style="6" customWidth="1"/>
    <col min="5" max="5" width="16" style="6" customWidth="1"/>
    <col min="6" max="6" width="12.140625" style="6" customWidth="1"/>
    <col min="7" max="7" width="12.7109375" style="6" bestFit="1" customWidth="1"/>
    <col min="8" max="10" width="9.140625" style="6"/>
  </cols>
  <sheetData>
    <row r="1" spans="1:5">
      <c r="A1" s="1"/>
    </row>
    <row r="2" spans="1:5">
      <c r="A2" s="1"/>
    </row>
    <row r="3" spans="1:5">
      <c r="A3" s="1"/>
    </row>
    <row r="4" spans="1:5">
      <c r="A4" s="1"/>
    </row>
    <row r="5" spans="1:5">
      <c r="A5" s="62"/>
      <c r="B5" s="43" t="s">
        <v>0</v>
      </c>
      <c r="C5" s="43" t="s">
        <v>121</v>
      </c>
      <c r="D5" s="63"/>
      <c r="E5" s="43" t="s">
        <v>2</v>
      </c>
    </row>
    <row r="6" spans="1:5">
      <c r="A6" s="62"/>
      <c r="B6" s="43" t="s">
        <v>1</v>
      </c>
      <c r="C6" s="43" t="s">
        <v>106</v>
      </c>
      <c r="D6" s="63"/>
      <c r="E6" s="43" t="s">
        <v>94</v>
      </c>
    </row>
    <row r="7" spans="1:5" ht="15.75" thickBot="1">
      <c r="A7" s="62"/>
      <c r="B7" s="2"/>
      <c r="C7" s="45" t="s">
        <v>67</v>
      </c>
      <c r="D7" s="63"/>
      <c r="E7" s="13"/>
    </row>
    <row r="8" spans="1:5">
      <c r="A8" s="42" t="s">
        <v>3</v>
      </c>
      <c r="B8" s="43"/>
      <c r="C8" s="44"/>
      <c r="D8" s="44"/>
      <c r="E8" s="44"/>
    </row>
    <row r="9" spans="1:5">
      <c r="A9" s="42" t="s">
        <v>68</v>
      </c>
      <c r="B9" s="43"/>
      <c r="C9" s="44"/>
      <c r="D9" s="44"/>
      <c r="E9" s="44"/>
    </row>
    <row r="10" spans="1:5">
      <c r="A10" s="47" t="s">
        <v>4</v>
      </c>
      <c r="B10" s="38">
        <v>6</v>
      </c>
      <c r="C10" s="36">
        <v>2821408</v>
      </c>
      <c r="D10" s="44"/>
      <c r="E10" s="36">
        <v>2779962</v>
      </c>
    </row>
    <row r="11" spans="1:5">
      <c r="A11" s="47" t="s">
        <v>122</v>
      </c>
      <c r="B11" s="55"/>
      <c r="C11" s="36">
        <v>18305</v>
      </c>
      <c r="D11" s="44"/>
      <c r="E11" s="36">
        <v>0</v>
      </c>
    </row>
    <row r="12" spans="1:5">
      <c r="A12" s="47" t="s">
        <v>5</v>
      </c>
      <c r="B12" s="43"/>
      <c r="C12" s="36">
        <v>5502</v>
      </c>
      <c r="D12" s="44"/>
      <c r="E12" s="36">
        <v>7774</v>
      </c>
    </row>
    <row r="13" spans="1:5" ht="21">
      <c r="A13" s="47" t="s">
        <v>6</v>
      </c>
      <c r="B13" s="55">
        <v>7</v>
      </c>
      <c r="C13" s="36">
        <v>0</v>
      </c>
      <c r="D13" s="44"/>
      <c r="E13" s="36">
        <v>17389</v>
      </c>
    </row>
    <row r="14" spans="1:5" ht="21">
      <c r="A14" s="47" t="s">
        <v>69</v>
      </c>
      <c r="B14" s="55">
        <v>7</v>
      </c>
      <c r="C14" s="36">
        <v>16306</v>
      </c>
      <c r="D14" s="44"/>
      <c r="E14" s="36">
        <v>16164</v>
      </c>
    </row>
    <row r="15" spans="1:5">
      <c r="A15" s="47" t="s">
        <v>7</v>
      </c>
      <c r="B15" s="43"/>
      <c r="C15" s="44">
        <v>331</v>
      </c>
      <c r="D15" s="44"/>
      <c r="E15" s="44">
        <v>501</v>
      </c>
    </row>
    <row r="16" spans="1:5" ht="15.75" thickBot="1">
      <c r="A16" s="47" t="s">
        <v>8</v>
      </c>
      <c r="B16" s="38">
        <v>8</v>
      </c>
      <c r="C16" s="37">
        <v>161261</v>
      </c>
      <c r="D16" s="44"/>
      <c r="E16" s="37">
        <v>129784</v>
      </c>
    </row>
    <row r="17" spans="1:9">
      <c r="A17" s="14"/>
      <c r="B17" s="43"/>
      <c r="C17" s="44"/>
      <c r="D17" s="44"/>
      <c r="E17" s="44"/>
    </row>
    <row r="18" spans="1:9" ht="15.75" thickBot="1">
      <c r="A18" s="42" t="s">
        <v>9</v>
      </c>
      <c r="B18" s="38"/>
      <c r="C18" s="15">
        <v>3023113</v>
      </c>
      <c r="D18" s="16"/>
      <c r="E18" s="15">
        <v>2951574</v>
      </c>
      <c r="G18" s="6">
        <f>SUM(C10:C16)-C18</f>
        <v>0</v>
      </c>
      <c r="I18" s="6">
        <f>SUM(E10:E16)-E18</f>
        <v>0</v>
      </c>
    </row>
    <row r="19" spans="1:9">
      <c r="A19" s="14"/>
      <c r="B19" s="43"/>
      <c r="C19" s="44"/>
      <c r="D19" s="44"/>
      <c r="E19" s="44"/>
    </row>
    <row r="20" spans="1:9">
      <c r="A20" s="42" t="s">
        <v>10</v>
      </c>
      <c r="B20" s="43"/>
      <c r="C20" s="44"/>
      <c r="D20" s="44"/>
      <c r="E20" s="44"/>
    </row>
    <row r="21" spans="1:9" ht="21">
      <c r="A21" s="14" t="s">
        <v>14</v>
      </c>
      <c r="B21" s="38">
        <v>9</v>
      </c>
      <c r="C21" s="36">
        <v>119743</v>
      </c>
      <c r="D21" s="44"/>
      <c r="E21" s="36">
        <v>151581</v>
      </c>
    </row>
    <row r="22" spans="1:9">
      <c r="A22" s="14" t="s">
        <v>13</v>
      </c>
      <c r="B22" s="43"/>
      <c r="C22" s="36">
        <v>26743</v>
      </c>
      <c r="D22" s="44"/>
      <c r="E22" s="36">
        <v>29137</v>
      </c>
    </row>
    <row r="23" spans="1:9">
      <c r="A23" s="14" t="s">
        <v>123</v>
      </c>
      <c r="B23" s="53"/>
      <c r="C23" s="36">
        <v>2255</v>
      </c>
      <c r="D23" s="44"/>
      <c r="E23" s="57">
        <v>0</v>
      </c>
    </row>
    <row r="24" spans="1:9">
      <c r="A24" s="47" t="s">
        <v>11</v>
      </c>
      <c r="B24" s="43"/>
      <c r="C24" s="36">
        <v>47848</v>
      </c>
      <c r="D24" s="44"/>
      <c r="E24" s="36">
        <v>37282</v>
      </c>
    </row>
    <row r="25" spans="1:9" ht="25.5" customHeight="1">
      <c r="A25" s="47" t="s">
        <v>12</v>
      </c>
      <c r="B25" s="38">
        <v>10</v>
      </c>
      <c r="C25" s="36">
        <v>27561</v>
      </c>
      <c r="D25" s="44"/>
      <c r="E25" s="36">
        <v>13244</v>
      </c>
    </row>
    <row r="26" spans="1:9">
      <c r="A26" s="47" t="s">
        <v>89</v>
      </c>
      <c r="B26" s="43"/>
      <c r="C26" s="36">
        <v>3341</v>
      </c>
      <c r="D26" s="44"/>
      <c r="E26" s="36">
        <v>2295</v>
      </c>
    </row>
    <row r="27" spans="1:9">
      <c r="A27" s="47" t="s">
        <v>90</v>
      </c>
      <c r="B27" s="43"/>
      <c r="C27" s="36">
        <v>4862</v>
      </c>
      <c r="D27" s="44"/>
      <c r="E27" s="36">
        <v>2795</v>
      </c>
    </row>
    <row r="28" spans="1:9" ht="15.75" thickBot="1">
      <c r="A28" s="47" t="s">
        <v>15</v>
      </c>
      <c r="B28" s="38">
        <v>11</v>
      </c>
      <c r="C28" s="37">
        <v>63569</v>
      </c>
      <c r="D28" s="44"/>
      <c r="E28" s="37">
        <v>47603</v>
      </c>
    </row>
    <row r="29" spans="1:9">
      <c r="A29" s="14"/>
      <c r="B29" s="43"/>
      <c r="C29" s="44"/>
      <c r="D29" s="44"/>
      <c r="E29" s="44"/>
    </row>
    <row r="30" spans="1:9">
      <c r="A30" s="14"/>
      <c r="B30" s="43"/>
      <c r="C30" s="17">
        <v>295922</v>
      </c>
      <c r="D30" s="16"/>
      <c r="E30" s="17">
        <v>283937</v>
      </c>
      <c r="G30" s="6">
        <f>SUM(C21:C28)-C30</f>
        <v>0</v>
      </c>
      <c r="I30" s="6">
        <f t="shared" ref="I30" si="0">SUM(E21:E28)-E30</f>
        <v>0</v>
      </c>
    </row>
    <row r="31" spans="1:9" ht="31.5">
      <c r="A31" s="48" t="s">
        <v>108</v>
      </c>
      <c r="B31" s="38">
        <v>12</v>
      </c>
      <c r="C31" s="36">
        <v>7998</v>
      </c>
      <c r="D31" s="44"/>
      <c r="E31" s="36">
        <v>106352</v>
      </c>
    </row>
    <row r="32" spans="1:9" ht="15.75" thickBot="1">
      <c r="A32" s="42" t="s">
        <v>16</v>
      </c>
      <c r="B32" s="38"/>
      <c r="C32" s="15">
        <v>303920</v>
      </c>
      <c r="D32" s="16"/>
      <c r="E32" s="15">
        <v>390289</v>
      </c>
      <c r="G32" s="6">
        <f>SUM(C30:C31)-C32</f>
        <v>0</v>
      </c>
      <c r="I32" s="6">
        <f t="shared" ref="I32" si="1">SUM(E30:E31)-E32</f>
        <v>0</v>
      </c>
    </row>
    <row r="33" spans="1:9">
      <c r="A33" s="42"/>
      <c r="B33" s="38"/>
      <c r="C33" s="16"/>
      <c r="D33" s="16"/>
      <c r="E33" s="16"/>
    </row>
    <row r="34" spans="1:9" ht="15.75" thickBot="1">
      <c r="A34" s="42" t="s">
        <v>17</v>
      </c>
      <c r="B34" s="38"/>
      <c r="C34" s="18">
        <v>3327033</v>
      </c>
      <c r="D34" s="16"/>
      <c r="E34" s="18">
        <v>3341863</v>
      </c>
      <c r="G34" s="6">
        <f>C32+C18-C34</f>
        <v>0</v>
      </c>
      <c r="I34" s="6">
        <f t="shared" ref="I34" si="2">E32+E18-E34</f>
        <v>0</v>
      </c>
    </row>
    <row r="35" spans="1:9" ht="15.75" thickTop="1">
      <c r="A35" s="14"/>
      <c r="B35" s="43"/>
      <c r="C35" s="44"/>
      <c r="D35" s="44"/>
      <c r="E35" s="44"/>
    </row>
    <row r="36" spans="1:9">
      <c r="A36" s="42" t="s">
        <v>18</v>
      </c>
      <c r="B36" s="43"/>
      <c r="C36" s="44"/>
      <c r="D36" s="44"/>
      <c r="E36" s="44"/>
    </row>
    <row r="37" spans="1:9">
      <c r="A37" s="42" t="s">
        <v>19</v>
      </c>
      <c r="B37" s="43"/>
      <c r="C37" s="44"/>
      <c r="D37" s="44"/>
      <c r="E37" s="44"/>
    </row>
    <row r="38" spans="1:9">
      <c r="A38" s="47" t="s">
        <v>20</v>
      </c>
      <c r="B38" s="43"/>
      <c r="C38" s="36">
        <v>1082299</v>
      </c>
      <c r="D38" s="44"/>
      <c r="E38" s="36">
        <v>1082299</v>
      </c>
    </row>
    <row r="39" spans="1:9">
      <c r="A39" s="47" t="s">
        <v>21</v>
      </c>
      <c r="B39" s="38">
        <v>13</v>
      </c>
      <c r="C39" s="36">
        <v>-50954</v>
      </c>
      <c r="D39" s="44"/>
      <c r="E39" s="36">
        <v>-37600</v>
      </c>
    </row>
    <row r="40" spans="1:9" ht="21">
      <c r="A40" s="47" t="s">
        <v>22</v>
      </c>
      <c r="B40" s="38"/>
      <c r="C40" s="36">
        <v>7715</v>
      </c>
      <c r="D40" s="44"/>
      <c r="E40" s="36">
        <v>6461</v>
      </c>
    </row>
    <row r="41" spans="1:9" ht="21.75" thickBot="1">
      <c r="A41" s="47" t="s">
        <v>107</v>
      </c>
      <c r="B41" s="44"/>
      <c r="C41" s="37">
        <v>43604</v>
      </c>
      <c r="D41" s="44"/>
      <c r="E41" s="37">
        <v>78697</v>
      </c>
    </row>
    <row r="42" spans="1:9">
      <c r="A42" s="14"/>
      <c r="B42" s="44"/>
      <c r="C42" s="44"/>
      <c r="D42" s="44"/>
      <c r="E42" s="44"/>
    </row>
    <row r="43" spans="1:9">
      <c r="A43" s="47" t="s">
        <v>70</v>
      </c>
      <c r="B43" s="44"/>
      <c r="C43" s="36">
        <v>1082664</v>
      </c>
      <c r="D43" s="44"/>
      <c r="E43" s="36">
        <v>1129857</v>
      </c>
      <c r="G43" s="6">
        <f>SUM(C38:C41)-C43</f>
        <v>0</v>
      </c>
      <c r="I43" s="6">
        <f>SUM(E38:E41)-E43</f>
        <v>0</v>
      </c>
    </row>
    <row r="44" spans="1:9" ht="15.75" thickBot="1">
      <c r="A44" s="47" t="s">
        <v>71</v>
      </c>
      <c r="B44" s="44"/>
      <c r="C44" s="37">
        <v>11615</v>
      </c>
      <c r="D44" s="44"/>
      <c r="E44" s="37">
        <v>25647</v>
      </c>
    </row>
    <row r="45" spans="1:9">
      <c r="A45" s="14"/>
      <c r="B45" s="44"/>
      <c r="C45" s="44"/>
      <c r="D45" s="44"/>
      <c r="E45" s="44"/>
    </row>
    <row r="46" spans="1:9" ht="15.75" thickBot="1">
      <c r="A46" s="42" t="s">
        <v>23</v>
      </c>
      <c r="B46" s="38"/>
      <c r="C46" s="18">
        <v>1094279</v>
      </c>
      <c r="D46" s="16"/>
      <c r="E46" s="18">
        <v>1155504</v>
      </c>
      <c r="G46" s="6">
        <f>SUM(C43:C44)-C46</f>
        <v>0</v>
      </c>
      <c r="I46" s="6">
        <f t="shared" ref="I46" si="3">SUM(E43:E44)-E46</f>
        <v>0</v>
      </c>
    </row>
    <row r="47" spans="1:9" ht="15.75" thickTop="1">
      <c r="A47" s="3"/>
      <c r="B47" s="4"/>
      <c r="C47" s="11"/>
      <c r="D47" s="11"/>
      <c r="E47" s="10"/>
    </row>
    <row r="48" spans="1:9">
      <c r="A48" s="3" t="s">
        <v>25</v>
      </c>
      <c r="B48" s="41"/>
      <c r="C48" s="49"/>
      <c r="D48" s="49"/>
      <c r="E48" s="49"/>
    </row>
    <row r="49" spans="1:9">
      <c r="A49" s="46" t="s">
        <v>26</v>
      </c>
      <c r="B49" s="38">
        <v>14</v>
      </c>
      <c r="C49" s="39">
        <v>1504496</v>
      </c>
      <c r="D49" s="41"/>
      <c r="E49" s="39">
        <v>1395536</v>
      </c>
    </row>
    <row r="50" spans="1:9">
      <c r="A50" s="46" t="s">
        <v>72</v>
      </c>
      <c r="B50" s="38"/>
      <c r="C50" s="39">
        <v>271072</v>
      </c>
      <c r="D50" s="41"/>
      <c r="E50" s="39">
        <v>254968</v>
      </c>
    </row>
    <row r="51" spans="1:9" ht="21">
      <c r="A51" s="46" t="s">
        <v>27</v>
      </c>
      <c r="B51" s="38"/>
      <c r="C51" s="39">
        <v>40506</v>
      </c>
      <c r="D51" s="41"/>
      <c r="E51" s="39">
        <v>39278</v>
      </c>
    </row>
    <row r="52" spans="1:9">
      <c r="A52" s="46" t="s">
        <v>91</v>
      </c>
      <c r="B52" s="38">
        <v>15</v>
      </c>
      <c r="C52" s="39">
        <v>33296</v>
      </c>
      <c r="D52" s="41"/>
      <c r="E52" s="39">
        <v>20325</v>
      </c>
      <c r="F52" s="10"/>
      <c r="G52" s="10"/>
    </row>
    <row r="53" spans="1:9" ht="15.75" thickBot="1">
      <c r="A53" s="46" t="s">
        <v>63</v>
      </c>
      <c r="B53" s="38">
        <v>16</v>
      </c>
      <c r="C53" s="40">
        <v>39871</v>
      </c>
      <c r="D53" s="41"/>
      <c r="E53" s="40">
        <v>28287</v>
      </c>
      <c r="F53" s="10"/>
      <c r="G53" s="10"/>
    </row>
    <row r="54" spans="1:9">
      <c r="A54" s="46"/>
      <c r="B54" s="38"/>
      <c r="C54" s="41"/>
      <c r="D54" s="41"/>
      <c r="E54" s="41"/>
      <c r="F54" s="10"/>
      <c r="G54" s="10"/>
    </row>
    <row r="55" spans="1:9" ht="15.75" thickBot="1">
      <c r="A55" s="3" t="s">
        <v>28</v>
      </c>
      <c r="B55" s="43"/>
      <c r="C55" s="19">
        <v>1889241</v>
      </c>
      <c r="D55" s="5"/>
      <c r="E55" s="19">
        <v>1738394</v>
      </c>
      <c r="F55" s="10"/>
      <c r="G55" s="6">
        <f>SUM(C48:C53)-C55</f>
        <v>0</v>
      </c>
      <c r="I55" s="6">
        <f t="shared" ref="I55" si="4">SUM(E48:E53)-E55</f>
        <v>0</v>
      </c>
    </row>
    <row r="56" spans="1:9">
      <c r="A56" s="46"/>
      <c r="B56" s="38"/>
      <c r="C56" s="41"/>
      <c r="D56" s="41"/>
      <c r="E56" s="41"/>
      <c r="F56" s="10"/>
      <c r="G56" s="10"/>
    </row>
    <row r="57" spans="1:9">
      <c r="A57" s="3" t="s">
        <v>29</v>
      </c>
      <c r="B57" s="38"/>
      <c r="C57" s="41"/>
      <c r="D57" s="41"/>
      <c r="E57" s="41"/>
      <c r="F57" s="10"/>
      <c r="G57" s="10"/>
    </row>
    <row r="58" spans="1:9">
      <c r="A58" s="46" t="s">
        <v>26</v>
      </c>
      <c r="B58" s="38">
        <v>14</v>
      </c>
      <c r="C58" s="39">
        <v>85373</v>
      </c>
      <c r="D58" s="41"/>
      <c r="E58" s="39">
        <v>90570</v>
      </c>
      <c r="F58" s="10"/>
      <c r="G58" s="10"/>
    </row>
    <row r="59" spans="1:9">
      <c r="A59" s="46" t="s">
        <v>73</v>
      </c>
      <c r="B59" s="38">
        <v>17</v>
      </c>
      <c r="C59" s="39">
        <v>81597</v>
      </c>
      <c r="D59" s="41"/>
      <c r="E59" s="39">
        <v>116912</v>
      </c>
      <c r="F59" s="10"/>
      <c r="G59" s="10"/>
    </row>
    <row r="60" spans="1:9">
      <c r="A60" s="46" t="s">
        <v>30</v>
      </c>
      <c r="B60" s="38"/>
      <c r="C60" s="39">
        <v>17778</v>
      </c>
      <c r="D60" s="41"/>
      <c r="E60" s="39">
        <v>22231</v>
      </c>
      <c r="F60" s="10"/>
      <c r="G60" s="10"/>
    </row>
    <row r="61" spans="1:9" ht="21">
      <c r="A61" s="46" t="s">
        <v>27</v>
      </c>
      <c r="B61" s="38"/>
      <c r="C61" s="39">
        <v>5117</v>
      </c>
      <c r="D61" s="41"/>
      <c r="E61" s="39">
        <v>5101</v>
      </c>
      <c r="F61" s="10"/>
      <c r="G61" s="10"/>
    </row>
    <row r="62" spans="1:9">
      <c r="A62" s="46" t="s">
        <v>91</v>
      </c>
      <c r="B62" s="38">
        <v>15</v>
      </c>
      <c r="C62" s="39">
        <v>20936</v>
      </c>
      <c r="D62" s="41"/>
      <c r="E62" s="39">
        <v>6238</v>
      </c>
      <c r="F62" s="10"/>
      <c r="G62" s="10"/>
    </row>
    <row r="63" spans="1:9" ht="21">
      <c r="A63" s="46" t="s">
        <v>92</v>
      </c>
      <c r="B63" s="38">
        <v>18</v>
      </c>
      <c r="C63" s="39">
        <v>47153</v>
      </c>
      <c r="D63" s="41"/>
      <c r="E63" s="39">
        <v>61662</v>
      </c>
      <c r="F63" s="10"/>
      <c r="G63" s="10"/>
    </row>
    <row r="64" spans="1:9" ht="21">
      <c r="A64" s="46" t="s">
        <v>93</v>
      </c>
      <c r="B64" s="38"/>
      <c r="C64" s="39">
        <v>104</v>
      </c>
      <c r="D64" s="41"/>
      <c r="E64" s="39">
        <v>1164</v>
      </c>
      <c r="F64" s="10"/>
      <c r="G64" s="10"/>
    </row>
    <row r="65" spans="1:9" ht="15.75" thickBot="1">
      <c r="A65" s="46" t="s">
        <v>64</v>
      </c>
      <c r="B65" s="38">
        <v>16</v>
      </c>
      <c r="C65" s="40">
        <v>85455</v>
      </c>
      <c r="D65" s="41"/>
      <c r="E65" s="40">
        <v>58431</v>
      </c>
      <c r="F65" s="10"/>
      <c r="G65" s="10"/>
    </row>
    <row r="66" spans="1:9">
      <c r="A66" s="46"/>
      <c r="B66" s="38"/>
      <c r="C66" s="23">
        <v>343513</v>
      </c>
      <c r="D66" s="41"/>
      <c r="E66" s="23">
        <v>362309</v>
      </c>
      <c r="F66" s="10"/>
      <c r="G66" s="6">
        <f>SUM(C58:C65)-C66</f>
        <v>0</v>
      </c>
      <c r="I66" s="6">
        <f>SUM(E58:E65)-E66</f>
        <v>0</v>
      </c>
    </row>
    <row r="67" spans="1:9" ht="31.5">
      <c r="A67" s="46" t="s">
        <v>109</v>
      </c>
      <c r="B67" s="38">
        <v>12</v>
      </c>
      <c r="C67" s="57">
        <v>0</v>
      </c>
      <c r="D67" s="41"/>
      <c r="E67" s="39">
        <v>85656</v>
      </c>
      <c r="F67" s="10"/>
      <c r="G67" s="10"/>
    </row>
    <row r="68" spans="1:9" ht="15.75" thickBot="1">
      <c r="A68" s="3" t="s">
        <v>31</v>
      </c>
      <c r="B68" s="43"/>
      <c r="C68" s="19">
        <v>343513</v>
      </c>
      <c r="D68" s="5"/>
      <c r="E68" s="19">
        <v>447965</v>
      </c>
      <c r="F68" s="10"/>
      <c r="G68" s="10">
        <f>SUM(C66:C67)-C68</f>
        <v>0</v>
      </c>
      <c r="I68" s="10">
        <f>SUM(E66:E67)-E68</f>
        <v>0</v>
      </c>
    </row>
    <row r="69" spans="1:9" ht="15.75" thickBot="1">
      <c r="A69" s="3" t="s">
        <v>32</v>
      </c>
      <c r="B69" s="43"/>
      <c r="C69" s="19">
        <v>2232754</v>
      </c>
      <c r="D69" s="5"/>
      <c r="E69" s="19">
        <v>2186359</v>
      </c>
      <c r="F69" s="10"/>
      <c r="G69" s="10">
        <f>C68+C55-C69</f>
        <v>0</v>
      </c>
      <c r="I69" s="10">
        <f>E68+E55-E69</f>
        <v>0</v>
      </c>
    </row>
    <row r="70" spans="1:9" ht="15.75" thickBot="1">
      <c r="A70" s="3" t="s">
        <v>33</v>
      </c>
      <c r="B70" s="43"/>
      <c r="C70" s="20">
        <v>3327033</v>
      </c>
      <c r="D70" s="5"/>
      <c r="E70" s="20">
        <v>3341863</v>
      </c>
      <c r="F70" s="10"/>
      <c r="G70" s="10">
        <f>C69+C46-C70</f>
        <v>0</v>
      </c>
      <c r="H70" s="10"/>
      <c r="I70" s="10">
        <f t="shared" ref="I70" si="5">E69+E46-E70</f>
        <v>0</v>
      </c>
    </row>
    <row r="71" spans="1:9" ht="15.75" thickTop="1">
      <c r="A71" s="12"/>
      <c r="B71" s="12"/>
      <c r="C71" s="10"/>
      <c r="D71" s="10"/>
      <c r="E71" s="10"/>
      <c r="F71" s="10"/>
      <c r="G71" s="10"/>
    </row>
  </sheetData>
  <mergeCells count="2">
    <mergeCell ref="A5:A7"/>
    <mergeCell ref="D5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FF"/>
  </sheetPr>
  <dimension ref="A1:P49"/>
  <sheetViews>
    <sheetView zoomScale="80" zoomScaleNormal="80" workbookViewId="0">
      <pane xSplit="3" ySplit="3" topLeftCell="D37" activePane="bottomRight" state="frozen"/>
      <selection pane="topRight" activeCell="D1" sqref="D1"/>
      <selection pane="bottomLeft" activeCell="A5" sqref="A5"/>
      <selection pane="bottomRight" activeCell="C49" sqref="C49"/>
    </sheetView>
  </sheetViews>
  <sheetFormatPr defaultRowHeight="15"/>
  <cols>
    <col min="1" max="1" width="71.140625" customWidth="1"/>
    <col min="3" max="3" width="11.7109375" customWidth="1"/>
    <col min="4" max="4" width="4.7109375" customWidth="1"/>
    <col min="5" max="5" width="11.7109375" customWidth="1"/>
    <col min="6" max="6" width="2.28515625" customWidth="1"/>
    <col min="7" max="7" width="11.7109375" customWidth="1"/>
    <col min="8" max="8" width="4.7109375" customWidth="1"/>
    <col min="9" max="9" width="11.7109375" customWidth="1"/>
    <col min="11" max="11" width="3.28515625" customWidth="1"/>
    <col min="13" max="13" width="3.140625" customWidth="1"/>
    <col min="15" max="15" width="3.5703125" customWidth="1"/>
    <col min="17" max="17" width="3" customWidth="1"/>
  </cols>
  <sheetData>
    <row r="1" spans="1:16" ht="31.5" customHeight="1" thickBot="1">
      <c r="A1" s="64"/>
      <c r="B1" s="63" t="s">
        <v>24</v>
      </c>
      <c r="C1" s="65" t="s">
        <v>124</v>
      </c>
      <c r="D1" s="65"/>
      <c r="E1" s="65"/>
      <c r="F1" s="53"/>
      <c r="G1" s="65" t="s">
        <v>125</v>
      </c>
      <c r="H1" s="65"/>
      <c r="I1" s="65"/>
    </row>
    <row r="2" spans="1:16" ht="15.75" customHeight="1" thickBot="1">
      <c r="A2" s="64"/>
      <c r="B2" s="63"/>
      <c r="C2" s="54" t="s">
        <v>110</v>
      </c>
      <c r="D2" s="56"/>
      <c r="E2" s="54" t="s">
        <v>94</v>
      </c>
      <c r="F2" s="56"/>
      <c r="G2" s="54" t="s">
        <v>110</v>
      </c>
      <c r="H2" s="21"/>
      <c r="I2" s="22" t="s">
        <v>94</v>
      </c>
    </row>
    <row r="3" spans="1:16">
      <c r="A3" s="3" t="s">
        <v>34</v>
      </c>
      <c r="B3" s="56"/>
      <c r="C3" s="21"/>
      <c r="D3" s="56"/>
      <c r="E3" s="21"/>
      <c r="F3" s="56"/>
      <c r="G3" s="21"/>
      <c r="H3" s="56"/>
      <c r="I3" s="21"/>
    </row>
    <row r="4" spans="1:16">
      <c r="A4" s="3" t="s">
        <v>35</v>
      </c>
      <c r="B4" s="56"/>
      <c r="C4" s="56"/>
      <c r="D4" s="56"/>
      <c r="E4" s="56"/>
      <c r="F4" s="56"/>
      <c r="G4" s="56"/>
      <c r="H4" s="56"/>
      <c r="I4" s="56"/>
    </row>
    <row r="5" spans="1:16">
      <c r="A5" s="46" t="s">
        <v>36</v>
      </c>
      <c r="B5" s="55">
        <v>19</v>
      </c>
      <c r="C5" s="39">
        <v>282078</v>
      </c>
      <c r="D5" s="56"/>
      <c r="E5" s="39">
        <v>257610</v>
      </c>
      <c r="F5" s="56"/>
      <c r="G5" s="39">
        <v>775653</v>
      </c>
      <c r="H5" s="56"/>
      <c r="I5" s="39">
        <v>692085</v>
      </c>
    </row>
    <row r="6" spans="1:16">
      <c r="A6" s="46" t="s">
        <v>37</v>
      </c>
      <c r="B6" s="55">
        <v>19</v>
      </c>
      <c r="C6" s="39">
        <v>7943</v>
      </c>
      <c r="D6" s="56"/>
      <c r="E6" s="39">
        <v>23746</v>
      </c>
      <c r="F6" s="56"/>
      <c r="G6" s="39">
        <v>28987</v>
      </c>
      <c r="H6" s="56"/>
      <c r="I6" s="39">
        <v>63932</v>
      </c>
    </row>
    <row r="7" spans="1:16">
      <c r="A7" s="46" t="s">
        <v>38</v>
      </c>
      <c r="B7" s="56"/>
      <c r="C7" s="39">
        <v>6740</v>
      </c>
      <c r="D7" s="56"/>
      <c r="E7" s="39">
        <v>10160</v>
      </c>
      <c r="F7" s="56"/>
      <c r="G7" s="39">
        <v>15952</v>
      </c>
      <c r="H7" s="56"/>
      <c r="I7" s="39">
        <v>20264</v>
      </c>
    </row>
    <row r="8" spans="1:16" ht="15.75" thickBot="1">
      <c r="A8" s="46" t="s">
        <v>39</v>
      </c>
      <c r="B8" s="55">
        <v>20</v>
      </c>
      <c r="C8" s="39">
        <v>11133</v>
      </c>
      <c r="D8" s="56"/>
      <c r="E8" s="40">
        <v>16656</v>
      </c>
      <c r="F8" s="56"/>
      <c r="G8" s="40">
        <v>34647</v>
      </c>
      <c r="H8" s="56"/>
      <c r="I8" s="39">
        <v>48631</v>
      </c>
    </row>
    <row r="9" spans="1:16">
      <c r="A9" s="46"/>
      <c r="B9" s="56"/>
      <c r="C9" s="21"/>
      <c r="D9" s="56"/>
      <c r="E9" s="56"/>
      <c r="F9" s="56"/>
      <c r="G9" s="56"/>
      <c r="H9" s="56"/>
      <c r="I9" s="21"/>
    </row>
    <row r="10" spans="1:16">
      <c r="A10" s="3" t="s">
        <v>40</v>
      </c>
      <c r="B10" s="56"/>
      <c r="C10" s="23">
        <v>307894</v>
      </c>
      <c r="D10" s="56"/>
      <c r="E10" s="23">
        <v>308172</v>
      </c>
      <c r="F10" s="56"/>
      <c r="G10" s="23">
        <v>855239</v>
      </c>
      <c r="H10" s="56"/>
      <c r="I10" s="23">
        <v>824912</v>
      </c>
      <c r="J10" s="6">
        <f>C10-SUM(C5:C8)</f>
        <v>0</v>
      </c>
      <c r="K10" s="6"/>
      <c r="L10" s="6">
        <f t="shared" ref="L10:P10" si="0">E10-SUM(E5:E8)</f>
        <v>0</v>
      </c>
      <c r="M10" s="6"/>
      <c r="N10" s="6">
        <f t="shared" si="0"/>
        <v>0</v>
      </c>
      <c r="O10" s="6"/>
      <c r="P10" s="6">
        <f t="shared" si="0"/>
        <v>0</v>
      </c>
    </row>
    <row r="11" spans="1:16">
      <c r="A11" s="46"/>
      <c r="B11" s="56"/>
      <c r="C11" s="56"/>
      <c r="D11" s="56"/>
      <c r="E11" s="56"/>
      <c r="F11" s="56"/>
      <c r="G11" s="56"/>
      <c r="H11" s="56"/>
      <c r="I11" s="56"/>
    </row>
    <row r="12" spans="1:16" ht="15.75" thickBot="1">
      <c r="A12" s="46" t="s">
        <v>41</v>
      </c>
      <c r="B12" s="55">
        <v>21</v>
      </c>
      <c r="C12" s="40">
        <v>-212226</v>
      </c>
      <c r="D12" s="56"/>
      <c r="E12" s="40">
        <v>-209777</v>
      </c>
      <c r="F12" s="56"/>
      <c r="G12" s="39">
        <v>-625955</v>
      </c>
      <c r="H12" s="56"/>
      <c r="I12" s="39">
        <v>-610650</v>
      </c>
    </row>
    <row r="13" spans="1:16">
      <c r="A13" s="46"/>
      <c r="B13" s="56"/>
      <c r="C13" s="56"/>
      <c r="D13" s="56"/>
      <c r="E13" s="56"/>
      <c r="F13" s="56"/>
      <c r="G13" s="21"/>
      <c r="H13" s="56"/>
      <c r="I13" s="21"/>
    </row>
    <row r="14" spans="1:16">
      <c r="A14" s="3" t="s">
        <v>126</v>
      </c>
      <c r="B14" s="56"/>
      <c r="C14" s="23">
        <v>95668</v>
      </c>
      <c r="D14" s="56"/>
      <c r="E14" s="23">
        <v>98395</v>
      </c>
      <c r="F14" s="56"/>
      <c r="G14" s="23">
        <v>229284</v>
      </c>
      <c r="H14" s="56"/>
      <c r="I14" s="23">
        <v>214262</v>
      </c>
      <c r="J14" s="6">
        <f>C14-SUM(C9:C12)</f>
        <v>0</v>
      </c>
      <c r="K14" s="6"/>
      <c r="L14" s="6">
        <f t="shared" ref="L14:P14" si="1">E14-SUM(E9:E12)</f>
        <v>0</v>
      </c>
      <c r="M14" s="6"/>
      <c r="N14" s="6">
        <f t="shared" si="1"/>
        <v>0</v>
      </c>
      <c r="O14" s="6"/>
      <c r="P14" s="6">
        <f t="shared" si="1"/>
        <v>0</v>
      </c>
    </row>
    <row r="15" spans="1:16">
      <c r="A15" s="46"/>
      <c r="B15" s="56"/>
      <c r="C15" s="56"/>
      <c r="D15" s="56"/>
      <c r="E15" s="56"/>
      <c r="F15" s="56"/>
      <c r="G15" s="56"/>
      <c r="H15" s="56"/>
      <c r="I15" s="56"/>
    </row>
    <row r="16" spans="1:16">
      <c r="A16" s="46" t="s">
        <v>42</v>
      </c>
      <c r="B16" s="55">
        <v>22</v>
      </c>
      <c r="C16" s="39">
        <v>-20275</v>
      </c>
      <c r="D16" s="56"/>
      <c r="E16" s="39">
        <v>-21684</v>
      </c>
      <c r="F16" s="56"/>
      <c r="G16" s="39">
        <v>-61694</v>
      </c>
      <c r="H16" s="56"/>
      <c r="I16" s="39">
        <v>-67166</v>
      </c>
    </row>
    <row r="17" spans="1:16">
      <c r="A17" s="46" t="s">
        <v>44</v>
      </c>
      <c r="B17" s="55">
        <v>23</v>
      </c>
      <c r="C17" s="39">
        <v>3901</v>
      </c>
      <c r="D17" s="56"/>
      <c r="E17" s="39">
        <v>5809</v>
      </c>
      <c r="F17" s="56"/>
      <c r="G17" s="39">
        <v>27911</v>
      </c>
      <c r="H17" s="56"/>
      <c r="I17" s="39">
        <v>7939</v>
      </c>
    </row>
    <row r="18" spans="1:16">
      <c r="A18" s="46" t="s">
        <v>43</v>
      </c>
      <c r="B18" s="55">
        <v>23</v>
      </c>
      <c r="C18" s="39">
        <v>-36014</v>
      </c>
      <c r="D18" s="56"/>
      <c r="E18" s="39">
        <v>-28055</v>
      </c>
      <c r="F18" s="56"/>
      <c r="G18" s="39">
        <v>-135197</v>
      </c>
      <c r="H18" s="56"/>
      <c r="I18" s="39">
        <v>-77386</v>
      </c>
    </row>
    <row r="19" spans="1:16">
      <c r="A19" s="46" t="s">
        <v>127</v>
      </c>
      <c r="B19" s="56"/>
      <c r="C19" s="39">
        <v>-36385</v>
      </c>
      <c r="D19" s="56"/>
      <c r="E19" s="39">
        <v>-11770</v>
      </c>
      <c r="F19" s="56"/>
      <c r="G19" s="39">
        <v>-56136</v>
      </c>
      <c r="H19" s="56"/>
      <c r="I19" s="39">
        <v>-12564</v>
      </c>
    </row>
    <row r="20" spans="1:16">
      <c r="A20" s="46" t="s">
        <v>111</v>
      </c>
      <c r="B20" s="55">
        <v>7</v>
      </c>
      <c r="C20" s="39">
        <v>1789</v>
      </c>
      <c r="D20" s="56"/>
      <c r="E20" s="39">
        <v>2288</v>
      </c>
      <c r="F20" s="56"/>
      <c r="G20" s="39">
        <v>7293</v>
      </c>
      <c r="H20" s="56"/>
      <c r="I20" s="39">
        <v>4991</v>
      </c>
    </row>
    <row r="21" spans="1:16">
      <c r="A21" s="46" t="s">
        <v>128</v>
      </c>
      <c r="B21" s="56"/>
      <c r="C21" s="39">
        <v>-1526</v>
      </c>
      <c r="D21" s="56"/>
      <c r="E21" s="39">
        <v>-3708</v>
      </c>
      <c r="F21" s="56"/>
      <c r="G21" s="39">
        <v>-15847</v>
      </c>
      <c r="H21" s="56"/>
      <c r="I21" s="39">
        <v>-10795</v>
      </c>
    </row>
    <row r="22" spans="1:16" ht="21">
      <c r="A22" s="46" t="s">
        <v>129</v>
      </c>
      <c r="B22" s="55">
        <v>24</v>
      </c>
      <c r="C22" s="56"/>
      <c r="D22" s="56"/>
      <c r="E22" s="56"/>
      <c r="F22" s="56"/>
      <c r="G22" s="39">
        <v>9035</v>
      </c>
      <c r="H22" s="56"/>
      <c r="I22" s="56"/>
    </row>
    <row r="23" spans="1:16" ht="15.75" thickBot="1">
      <c r="A23" s="46" t="s">
        <v>130</v>
      </c>
      <c r="B23" s="56"/>
      <c r="C23" s="40">
        <v>-9557</v>
      </c>
      <c r="D23" s="56"/>
      <c r="E23" s="40">
        <v>-12935</v>
      </c>
      <c r="F23" s="56"/>
      <c r="G23" s="39">
        <v>-9976</v>
      </c>
      <c r="H23" s="56"/>
      <c r="I23" s="39">
        <v>-14103</v>
      </c>
    </row>
    <row r="24" spans="1:16">
      <c r="A24" s="46"/>
      <c r="B24" s="56"/>
      <c r="C24" s="56"/>
      <c r="D24" s="56"/>
      <c r="E24" s="56"/>
      <c r="F24" s="56"/>
      <c r="G24" s="21"/>
      <c r="H24" s="56"/>
      <c r="I24" s="21"/>
    </row>
    <row r="25" spans="1:16">
      <c r="A25" s="3" t="s">
        <v>131</v>
      </c>
      <c r="B25" s="56"/>
      <c r="C25" s="23">
        <v>-2399</v>
      </c>
      <c r="D25" s="56"/>
      <c r="E25" s="23">
        <v>28340</v>
      </c>
      <c r="F25" s="56"/>
      <c r="G25" s="23">
        <v>-5327</v>
      </c>
      <c r="H25" s="56"/>
      <c r="I25" s="23">
        <v>45178</v>
      </c>
      <c r="J25" s="6">
        <f>C25-SUM(C14:C23)</f>
        <v>0</v>
      </c>
      <c r="K25" s="6"/>
      <c r="L25" s="6">
        <f t="shared" ref="L25:P25" si="2">E25-SUM(E14:E23)</f>
        <v>0</v>
      </c>
      <c r="M25" s="6"/>
      <c r="N25" s="6">
        <f t="shared" si="2"/>
        <v>0</v>
      </c>
      <c r="O25" s="6"/>
      <c r="P25" s="6">
        <f t="shared" si="2"/>
        <v>0</v>
      </c>
    </row>
    <row r="26" spans="1:16" ht="15.75" thickBot="1">
      <c r="A26" s="46" t="s">
        <v>95</v>
      </c>
      <c r="B26" s="56"/>
      <c r="C26" s="40">
        <v>-3660</v>
      </c>
      <c r="D26" s="56"/>
      <c r="E26" s="40">
        <v>-12146</v>
      </c>
      <c r="F26" s="56"/>
      <c r="G26" s="40">
        <v>-13001</v>
      </c>
      <c r="H26" s="56"/>
      <c r="I26" s="40">
        <v>-24046</v>
      </c>
    </row>
    <row r="27" spans="1:16">
      <c r="A27" s="3" t="s">
        <v>132</v>
      </c>
      <c r="B27" s="56"/>
      <c r="C27" s="23">
        <v>-6059</v>
      </c>
      <c r="D27" s="56"/>
      <c r="E27" s="23">
        <v>16194</v>
      </c>
      <c r="F27" s="56"/>
      <c r="G27" s="23">
        <v>-18328</v>
      </c>
      <c r="H27" s="56"/>
      <c r="I27" s="23">
        <v>21132</v>
      </c>
      <c r="J27" s="6">
        <f>C27-SUM(C25:C26)</f>
        <v>0</v>
      </c>
      <c r="K27" s="6"/>
      <c r="L27" s="6">
        <f t="shared" ref="L27:P27" si="3">E27-SUM(E25:E26)</f>
        <v>0</v>
      </c>
      <c r="M27" s="6"/>
      <c r="N27" s="6">
        <f t="shared" si="3"/>
        <v>0</v>
      </c>
      <c r="O27" s="6"/>
      <c r="P27" s="6">
        <f t="shared" si="3"/>
        <v>0</v>
      </c>
    </row>
    <row r="28" spans="1:16">
      <c r="A28" s="46"/>
      <c r="B28" s="56"/>
      <c r="C28" s="56"/>
      <c r="D28" s="56"/>
      <c r="E28" s="56"/>
      <c r="F28" s="56"/>
      <c r="G28" s="56"/>
      <c r="H28" s="56"/>
      <c r="I28" s="56"/>
    </row>
    <row r="29" spans="1:16">
      <c r="A29" s="3" t="s">
        <v>45</v>
      </c>
      <c r="B29" s="56"/>
      <c r="C29" s="56"/>
      <c r="D29" s="56"/>
      <c r="E29" s="56"/>
      <c r="F29" s="56"/>
      <c r="G29" s="56"/>
      <c r="H29" s="56"/>
      <c r="I29" s="56"/>
    </row>
    <row r="30" spans="1:16" ht="15.75" thickBot="1">
      <c r="A30" s="46" t="s">
        <v>112</v>
      </c>
      <c r="B30" s="55">
        <v>12</v>
      </c>
      <c r="C30" s="24"/>
      <c r="D30" s="56"/>
      <c r="E30" s="40">
        <v>-4111</v>
      </c>
      <c r="F30" s="56"/>
      <c r="G30" s="56">
        <v>-188</v>
      </c>
      <c r="H30" s="56"/>
      <c r="I30" s="39">
        <v>-11905</v>
      </c>
    </row>
    <row r="31" spans="1:16" ht="15.75" thickBot="1">
      <c r="A31" s="3" t="s">
        <v>133</v>
      </c>
      <c r="B31" s="56"/>
      <c r="C31" s="20">
        <v>-6059</v>
      </c>
      <c r="D31" s="56"/>
      <c r="E31" s="20">
        <v>12083</v>
      </c>
      <c r="F31" s="56"/>
      <c r="G31" s="59">
        <v>-18516</v>
      </c>
      <c r="H31" s="56"/>
      <c r="I31" s="59">
        <v>9227</v>
      </c>
      <c r="J31" s="6">
        <f>C31-SUM(C27:C30)</f>
        <v>0</v>
      </c>
      <c r="K31" s="6"/>
      <c r="L31" s="6">
        <f t="shared" ref="L31:P31" si="4">E31-SUM(E27:E30)</f>
        <v>0</v>
      </c>
      <c r="M31" s="6"/>
      <c r="N31" s="6">
        <f t="shared" si="4"/>
        <v>0</v>
      </c>
      <c r="O31" s="6"/>
      <c r="P31" s="6">
        <f t="shared" si="4"/>
        <v>0</v>
      </c>
    </row>
    <row r="32" spans="1:16" ht="15.75" thickTop="1">
      <c r="A32" s="46"/>
      <c r="B32" s="56"/>
      <c r="C32" s="56"/>
      <c r="D32" s="56"/>
      <c r="E32" s="56"/>
      <c r="F32" s="56"/>
      <c r="G32" s="56"/>
      <c r="H32" s="56"/>
      <c r="I32" s="56"/>
    </row>
    <row r="33" spans="1:16" ht="21">
      <c r="A33" s="3" t="s">
        <v>134</v>
      </c>
      <c r="B33" s="56"/>
      <c r="C33" s="56"/>
      <c r="D33" s="56"/>
      <c r="E33" s="56"/>
      <c r="F33" s="56"/>
      <c r="G33" s="56"/>
      <c r="H33" s="56"/>
      <c r="I33" s="56"/>
    </row>
    <row r="34" spans="1:16">
      <c r="A34" s="7" t="s">
        <v>135</v>
      </c>
      <c r="B34" s="56"/>
      <c r="C34" s="56"/>
      <c r="D34" s="56"/>
      <c r="E34" s="56"/>
      <c r="F34" s="56"/>
      <c r="G34" s="56"/>
      <c r="H34" s="56"/>
      <c r="I34" s="56"/>
    </row>
    <row r="35" spans="1:16" ht="21">
      <c r="A35" s="46" t="s">
        <v>113</v>
      </c>
      <c r="B35" s="55">
        <v>13</v>
      </c>
      <c r="C35" s="39">
        <v>-7987</v>
      </c>
      <c r="D35" s="56"/>
      <c r="E35" s="56">
        <v>17</v>
      </c>
      <c r="F35" s="56"/>
      <c r="G35" s="39">
        <v>-13354</v>
      </c>
      <c r="H35" s="56"/>
      <c r="I35" s="39">
        <v>1004</v>
      </c>
    </row>
    <row r="36" spans="1:16" ht="21">
      <c r="A36" s="46" t="s">
        <v>136</v>
      </c>
      <c r="B36" s="55" t="s">
        <v>137</v>
      </c>
      <c r="C36" s="56"/>
      <c r="D36" s="56"/>
      <c r="E36" s="56"/>
      <c r="F36" s="56"/>
      <c r="G36" s="56"/>
      <c r="H36" s="56"/>
      <c r="I36" s="39">
        <v>19005</v>
      </c>
    </row>
    <row r="37" spans="1:16" ht="21.75" thickBot="1">
      <c r="A37" s="46" t="s">
        <v>96</v>
      </c>
      <c r="B37" s="56"/>
      <c r="C37" s="24">
        <v>945</v>
      </c>
      <c r="D37" s="56"/>
      <c r="E37" s="24">
        <v>-249</v>
      </c>
      <c r="F37" s="56"/>
      <c r="G37" s="40">
        <v>1254</v>
      </c>
      <c r="H37" s="56"/>
      <c r="I37" s="24">
        <v>176</v>
      </c>
    </row>
    <row r="38" spans="1:16" ht="15.75" thickBot="1">
      <c r="A38" s="3" t="s">
        <v>114</v>
      </c>
      <c r="B38" s="56"/>
      <c r="C38" s="19">
        <v>-7042</v>
      </c>
      <c r="D38" s="56"/>
      <c r="E38" s="60">
        <v>-232</v>
      </c>
      <c r="F38" s="56"/>
      <c r="G38" s="19">
        <v>-12100</v>
      </c>
      <c r="H38" s="56"/>
      <c r="I38" s="19">
        <v>20185</v>
      </c>
      <c r="J38" s="6">
        <f>C38-SUM(C34:C37)</f>
        <v>0</v>
      </c>
      <c r="K38" s="6"/>
      <c r="L38" s="6">
        <f t="shared" ref="L38:P38" si="5">E38-SUM(E34:E37)</f>
        <v>0</v>
      </c>
      <c r="M38" s="6"/>
      <c r="N38" s="6">
        <f t="shared" si="5"/>
        <v>0</v>
      </c>
      <c r="O38" s="6"/>
      <c r="P38" s="6">
        <f t="shared" si="5"/>
        <v>0</v>
      </c>
    </row>
    <row r="39" spans="1:16" ht="15.75" thickBot="1">
      <c r="A39" s="3" t="s">
        <v>115</v>
      </c>
      <c r="B39" s="56"/>
      <c r="C39" s="20">
        <v>-13101</v>
      </c>
      <c r="D39" s="56"/>
      <c r="E39" s="20">
        <v>11851</v>
      </c>
      <c r="F39" s="56"/>
      <c r="G39" s="20">
        <v>-30616</v>
      </c>
      <c r="H39" s="56"/>
      <c r="I39" s="20">
        <v>29412</v>
      </c>
      <c r="J39" s="6">
        <f>C31+C38-C39</f>
        <v>0</v>
      </c>
      <c r="K39" s="6"/>
      <c r="L39" s="6">
        <f t="shared" ref="L39:P39" si="6">E31+E38-E39</f>
        <v>0</v>
      </c>
      <c r="M39" s="6"/>
      <c r="N39" s="6">
        <f t="shared" si="6"/>
        <v>0</v>
      </c>
      <c r="O39" s="6"/>
      <c r="P39" s="6">
        <f t="shared" si="6"/>
        <v>0</v>
      </c>
    </row>
    <row r="40" spans="1:16" ht="15.75" thickTop="1">
      <c r="A40" s="3" t="s">
        <v>74</v>
      </c>
      <c r="B40" s="56"/>
      <c r="C40" s="56"/>
      <c r="D40" s="56"/>
      <c r="E40" s="56"/>
      <c r="F40" s="56"/>
      <c r="G40" s="56"/>
      <c r="H40" s="56"/>
      <c r="I40" s="56"/>
    </row>
    <row r="41" spans="1:16">
      <c r="A41" s="46" t="s">
        <v>46</v>
      </c>
      <c r="B41" s="56"/>
      <c r="C41" s="39">
        <v>-6010</v>
      </c>
      <c r="D41" s="56"/>
      <c r="E41" s="39">
        <v>11856</v>
      </c>
      <c r="F41" s="56"/>
      <c r="G41" s="39">
        <v>-18524</v>
      </c>
      <c r="H41" s="56"/>
      <c r="I41" s="39">
        <v>8648</v>
      </c>
    </row>
    <row r="42" spans="1:16" ht="15.75" thickBot="1">
      <c r="A42" s="46" t="s">
        <v>75</v>
      </c>
      <c r="B42" s="56"/>
      <c r="C42" s="24">
        <v>-49</v>
      </c>
      <c r="D42" s="56"/>
      <c r="E42" s="24">
        <v>227</v>
      </c>
      <c r="F42" s="56"/>
      <c r="G42" s="24">
        <v>8</v>
      </c>
      <c r="H42" s="56"/>
      <c r="I42" s="24">
        <v>579</v>
      </c>
    </row>
    <row r="43" spans="1:16">
      <c r="A43" s="46"/>
      <c r="B43" s="56"/>
      <c r="C43" s="20">
        <v>-6059</v>
      </c>
      <c r="D43" s="56"/>
      <c r="E43" s="20">
        <v>12083</v>
      </c>
      <c r="F43" s="56"/>
      <c r="G43" s="20">
        <v>-18516</v>
      </c>
      <c r="H43" s="56"/>
      <c r="I43" s="20">
        <v>9227</v>
      </c>
      <c r="J43" s="6">
        <f>C43-SUM(C41:C42)</f>
        <v>0</v>
      </c>
      <c r="K43" s="6"/>
      <c r="L43" s="6">
        <f t="shared" ref="L43:P43" si="7">E43-SUM(E41:E42)</f>
        <v>0</v>
      </c>
      <c r="M43" s="6"/>
      <c r="N43" s="6">
        <f t="shared" si="7"/>
        <v>0</v>
      </c>
      <c r="O43" s="6"/>
      <c r="P43" s="6">
        <f t="shared" si="7"/>
        <v>0</v>
      </c>
    </row>
    <row r="44" spans="1:16" ht="15.75" thickTop="1">
      <c r="A44" s="3" t="s">
        <v>116</v>
      </c>
      <c r="B44" s="56"/>
      <c r="C44" s="56"/>
      <c r="D44" s="56"/>
      <c r="E44" s="56"/>
      <c r="F44" s="56"/>
      <c r="G44" s="56"/>
      <c r="H44" s="56"/>
      <c r="I44" s="56"/>
    </row>
    <row r="45" spans="1:16">
      <c r="A45" s="46" t="s">
        <v>46</v>
      </c>
      <c r="B45" s="56"/>
      <c r="C45" s="39">
        <v>-13052</v>
      </c>
      <c r="D45" s="56"/>
      <c r="E45" s="39">
        <v>11624</v>
      </c>
      <c r="F45" s="56"/>
      <c r="G45" s="39">
        <v>-30624</v>
      </c>
      <c r="H45" s="56"/>
      <c r="I45" s="39">
        <v>28833</v>
      </c>
    </row>
    <row r="46" spans="1:16" ht="15.75" thickBot="1">
      <c r="A46" s="46" t="s">
        <v>75</v>
      </c>
      <c r="B46" s="56"/>
      <c r="C46" s="24">
        <v>-49</v>
      </c>
      <c r="D46" s="56"/>
      <c r="E46" s="24">
        <v>227</v>
      </c>
      <c r="F46" s="56"/>
      <c r="G46" s="24">
        <v>8</v>
      </c>
      <c r="H46" s="56"/>
      <c r="I46" s="24">
        <v>579</v>
      </c>
    </row>
    <row r="47" spans="1:16" ht="15.75" thickBot="1">
      <c r="A47" s="46"/>
      <c r="B47" s="56"/>
      <c r="C47" s="20">
        <v>-13101</v>
      </c>
      <c r="D47" s="56"/>
      <c r="E47" s="20">
        <v>11851</v>
      </c>
      <c r="F47" s="56"/>
      <c r="G47" s="20">
        <v>-30616</v>
      </c>
      <c r="H47" s="56"/>
      <c r="I47" s="20">
        <v>29412</v>
      </c>
      <c r="J47" s="6">
        <f>C47-SUM(C45:C46)</f>
        <v>0</v>
      </c>
      <c r="K47" s="6"/>
      <c r="L47" s="6">
        <f t="shared" ref="L47:P47" si="8">E47-SUM(E45:E46)</f>
        <v>0</v>
      </c>
      <c r="M47" s="6"/>
      <c r="N47" s="6">
        <f t="shared" si="8"/>
        <v>0</v>
      </c>
      <c r="O47" s="6"/>
      <c r="P47" s="6">
        <f t="shared" si="8"/>
        <v>0</v>
      </c>
    </row>
    <row r="48" spans="1:16" ht="21.75" thickTop="1">
      <c r="A48" s="46" t="s">
        <v>138</v>
      </c>
      <c r="B48" s="55">
        <v>26</v>
      </c>
      <c r="C48" s="56">
        <v>-12</v>
      </c>
      <c r="D48" s="56"/>
      <c r="E48" s="56">
        <v>23</v>
      </c>
      <c r="F48" s="56"/>
      <c r="G48" s="56">
        <v>-37</v>
      </c>
      <c r="H48" s="56"/>
      <c r="I48" s="56">
        <v>17</v>
      </c>
    </row>
    <row r="49" spans="1:9">
      <c r="A49" s="46" t="s">
        <v>139</v>
      </c>
      <c r="B49" s="55">
        <v>26</v>
      </c>
      <c r="C49" s="56">
        <v>-12</v>
      </c>
      <c r="D49" s="56"/>
      <c r="E49" s="56">
        <v>32</v>
      </c>
      <c r="F49" s="56"/>
      <c r="G49" s="56">
        <v>-37</v>
      </c>
      <c r="H49" s="56"/>
      <c r="I49" s="56">
        <v>41</v>
      </c>
    </row>
  </sheetData>
  <mergeCells count="4">
    <mergeCell ref="A1:A2"/>
    <mergeCell ref="B1:B2"/>
    <mergeCell ref="C1:E1"/>
    <mergeCell ref="G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FFFF"/>
  </sheetPr>
  <dimension ref="A1:J67"/>
  <sheetViews>
    <sheetView topLeftCell="A37" zoomScale="80" zoomScaleNormal="80" workbookViewId="0">
      <selection activeCell="E66" sqref="E66"/>
    </sheetView>
  </sheetViews>
  <sheetFormatPr defaultRowHeight="15"/>
  <cols>
    <col min="1" max="1" width="45.28515625" customWidth="1"/>
    <col min="3" max="3" width="15.140625" customWidth="1"/>
    <col min="4" max="4" width="3.42578125" customWidth="1"/>
    <col min="5" max="5" width="15.140625" customWidth="1"/>
  </cols>
  <sheetData>
    <row r="1" spans="1:10" ht="15.75" thickBot="1">
      <c r="A1" s="64"/>
      <c r="B1" s="63" t="s">
        <v>24</v>
      </c>
      <c r="C1" s="65" t="s">
        <v>140</v>
      </c>
      <c r="D1" s="65"/>
      <c r="E1" s="65"/>
    </row>
    <row r="2" spans="1:10" ht="15.75" thickBot="1">
      <c r="A2" s="64"/>
      <c r="B2" s="63"/>
      <c r="C2" s="54" t="s">
        <v>110</v>
      </c>
      <c r="D2" s="21"/>
      <c r="E2" s="22" t="s">
        <v>94</v>
      </c>
    </row>
    <row r="3" spans="1:10" ht="21">
      <c r="A3" s="3" t="s">
        <v>47</v>
      </c>
      <c r="B3" s="56"/>
      <c r="C3" s="56"/>
      <c r="D3" s="56"/>
      <c r="E3" s="56"/>
    </row>
    <row r="4" spans="1:10">
      <c r="A4" s="46"/>
      <c r="B4" s="56"/>
      <c r="C4" s="56"/>
      <c r="D4" s="56"/>
      <c r="E4" s="56"/>
    </row>
    <row r="5" spans="1:10">
      <c r="A5" s="46" t="s">
        <v>133</v>
      </c>
      <c r="B5" s="56"/>
      <c r="C5" s="39">
        <v>-18516</v>
      </c>
      <c r="D5" s="56"/>
      <c r="E5" s="39">
        <v>9227</v>
      </c>
      <c r="H5" s="58"/>
      <c r="J5" s="58"/>
    </row>
    <row r="6" spans="1:10" ht="31.5">
      <c r="A6" s="46" t="s">
        <v>65</v>
      </c>
      <c r="B6" s="56"/>
      <c r="C6" s="39">
        <v>13195</v>
      </c>
      <c r="D6" s="56"/>
      <c r="E6" s="39">
        <v>24939</v>
      </c>
      <c r="H6" s="58"/>
      <c r="J6" s="58"/>
    </row>
    <row r="7" spans="1:10">
      <c r="A7" s="46"/>
      <c r="B7" s="56"/>
      <c r="C7" s="56"/>
      <c r="D7" s="56"/>
      <c r="E7" s="56"/>
    </row>
    <row r="8" spans="1:10">
      <c r="A8" s="46" t="s">
        <v>48</v>
      </c>
      <c r="B8" s="56"/>
      <c r="C8" s="56"/>
      <c r="D8" s="56"/>
      <c r="E8" s="56"/>
    </row>
    <row r="9" spans="1:10">
      <c r="A9" s="46" t="s">
        <v>49</v>
      </c>
      <c r="B9" s="56"/>
      <c r="C9" s="39">
        <v>100821</v>
      </c>
      <c r="D9" s="56"/>
      <c r="E9" s="39">
        <v>92736</v>
      </c>
      <c r="H9" s="58"/>
    </row>
    <row r="10" spans="1:10">
      <c r="A10" s="46" t="s">
        <v>43</v>
      </c>
      <c r="B10" s="55" t="s">
        <v>141</v>
      </c>
      <c r="C10" s="39">
        <v>135670</v>
      </c>
      <c r="D10" s="56"/>
      <c r="E10" s="61">
        <v>83179</v>
      </c>
      <c r="H10" s="58"/>
      <c r="J10" s="58"/>
    </row>
    <row r="11" spans="1:10">
      <c r="A11" s="46" t="s">
        <v>142</v>
      </c>
      <c r="B11" s="56"/>
      <c r="C11" s="39">
        <v>15839</v>
      </c>
      <c r="D11" s="56"/>
      <c r="E11" s="61">
        <v>15750</v>
      </c>
    </row>
    <row r="12" spans="1:10">
      <c r="A12" s="46" t="s">
        <v>44</v>
      </c>
      <c r="B12" s="55" t="s">
        <v>141</v>
      </c>
      <c r="C12" s="39">
        <v>-27924</v>
      </c>
      <c r="D12" s="56"/>
      <c r="E12" s="61">
        <v>-7966</v>
      </c>
      <c r="H12" s="58"/>
      <c r="J12" s="58"/>
    </row>
    <row r="13" spans="1:10" ht="21">
      <c r="A13" s="46" t="s">
        <v>117</v>
      </c>
      <c r="B13" s="55">
        <v>7</v>
      </c>
      <c r="C13" s="39">
        <v>-7293</v>
      </c>
      <c r="D13" s="56"/>
      <c r="E13" s="61">
        <v>-4991</v>
      </c>
      <c r="H13" s="58"/>
    </row>
    <row r="14" spans="1:10" ht="21">
      <c r="A14" s="46" t="s">
        <v>143</v>
      </c>
      <c r="B14" s="56"/>
      <c r="C14" s="39">
        <v>-1561</v>
      </c>
      <c r="D14" s="56"/>
      <c r="E14" s="61">
        <v>10258</v>
      </c>
      <c r="H14" s="58"/>
      <c r="J14" s="58"/>
    </row>
    <row r="15" spans="1:10">
      <c r="A15" s="46" t="s">
        <v>144</v>
      </c>
      <c r="B15" s="56"/>
      <c r="C15" s="39">
        <v>56103</v>
      </c>
      <c r="D15" s="56"/>
      <c r="E15" s="39">
        <v>12565</v>
      </c>
      <c r="H15" s="58"/>
      <c r="J15" s="58"/>
    </row>
    <row r="16" spans="1:10" ht="31.5">
      <c r="A16" s="46" t="s">
        <v>145</v>
      </c>
      <c r="B16" s="56"/>
      <c r="C16" s="56" t="s">
        <v>58</v>
      </c>
      <c r="D16" s="56"/>
      <c r="E16" s="39">
        <v>19005</v>
      </c>
    </row>
    <row r="17" spans="1:8">
      <c r="A17" s="46" t="s">
        <v>146</v>
      </c>
      <c r="B17" s="56"/>
      <c r="C17" s="39">
        <v>2870</v>
      </c>
      <c r="D17" s="56"/>
      <c r="E17" s="39">
        <v>9702</v>
      </c>
    </row>
    <row r="18" spans="1:8" ht="21">
      <c r="A18" s="46" t="s">
        <v>129</v>
      </c>
      <c r="B18" s="55">
        <v>24</v>
      </c>
      <c r="C18" s="39">
        <v>-9035</v>
      </c>
      <c r="D18" s="56"/>
      <c r="E18" s="56" t="s">
        <v>58</v>
      </c>
      <c r="H18" s="58"/>
    </row>
    <row r="19" spans="1:8" ht="15.75" thickBot="1">
      <c r="A19" s="46" t="s">
        <v>66</v>
      </c>
      <c r="B19" s="56"/>
      <c r="C19" s="40">
        <v>9400</v>
      </c>
      <c r="D19" s="56"/>
      <c r="E19" s="40">
        <v>8408</v>
      </c>
    </row>
    <row r="20" spans="1:8">
      <c r="A20" s="46"/>
      <c r="B20" s="56"/>
      <c r="C20" s="56"/>
      <c r="D20" s="56"/>
      <c r="E20" s="56"/>
    </row>
    <row r="21" spans="1:8" ht="31.5">
      <c r="A21" s="3" t="s">
        <v>98</v>
      </c>
      <c r="B21" s="56"/>
      <c r="C21" s="23">
        <v>269569</v>
      </c>
      <c r="D21" s="56"/>
      <c r="E21" s="23">
        <v>272812</v>
      </c>
      <c r="F21" s="6">
        <f>SUM(C5:C19)-C21</f>
        <v>0</v>
      </c>
      <c r="G21" s="6"/>
      <c r="H21" s="6">
        <f t="shared" ref="H21" si="0">SUM(E5:E19)-E21</f>
        <v>0</v>
      </c>
    </row>
    <row r="22" spans="1:8">
      <c r="A22" s="46"/>
      <c r="B22" s="56"/>
      <c r="C22" s="56"/>
      <c r="D22" s="56"/>
      <c r="E22" s="56"/>
      <c r="F22" s="6"/>
      <c r="G22" s="6"/>
      <c r="H22" s="6"/>
    </row>
    <row r="23" spans="1:8">
      <c r="A23" s="46" t="s">
        <v>50</v>
      </c>
      <c r="B23" s="56"/>
      <c r="C23" s="39">
        <v>-14289</v>
      </c>
      <c r="D23" s="56"/>
      <c r="E23" s="39">
        <v>-5448</v>
      </c>
      <c r="F23" s="6"/>
      <c r="G23" s="6"/>
      <c r="H23" s="6"/>
    </row>
    <row r="24" spans="1:8">
      <c r="A24" s="46" t="s">
        <v>51</v>
      </c>
      <c r="B24" s="56"/>
      <c r="C24" s="39">
        <v>-9296</v>
      </c>
      <c r="D24" s="56"/>
      <c r="E24" s="39">
        <v>-19995</v>
      </c>
      <c r="F24" s="6"/>
      <c r="G24" s="6"/>
      <c r="H24" s="6"/>
    </row>
    <row r="25" spans="1:8" ht="31.5">
      <c r="A25" s="46" t="s">
        <v>52</v>
      </c>
      <c r="B25" s="56"/>
      <c r="C25" s="39">
        <v>-27970</v>
      </c>
      <c r="D25" s="56"/>
      <c r="E25" s="39">
        <v>-14923</v>
      </c>
      <c r="F25" s="6"/>
      <c r="G25" s="6"/>
      <c r="H25" s="6"/>
    </row>
    <row r="26" spans="1:8">
      <c r="A26" s="46" t="s">
        <v>53</v>
      </c>
      <c r="B26" s="56"/>
      <c r="C26" s="39">
        <v>-23887</v>
      </c>
      <c r="D26" s="56"/>
      <c r="E26" s="39">
        <v>-10710</v>
      </c>
      <c r="F26" s="6"/>
      <c r="G26" s="6"/>
      <c r="H26" s="6"/>
    </row>
    <row r="27" spans="1:8">
      <c r="A27" s="46" t="s">
        <v>76</v>
      </c>
      <c r="B27" s="56"/>
      <c r="C27" s="39">
        <v>-10433</v>
      </c>
      <c r="D27" s="56"/>
      <c r="E27" s="39">
        <v>-8676</v>
      </c>
      <c r="F27" s="6"/>
      <c r="G27" s="6"/>
      <c r="H27" s="6"/>
    </row>
    <row r="28" spans="1:8">
      <c r="A28" s="46" t="s">
        <v>99</v>
      </c>
      <c r="B28" s="56"/>
      <c r="C28" s="39">
        <v>14544</v>
      </c>
      <c r="D28" s="56"/>
      <c r="E28" s="39">
        <v>16050</v>
      </c>
      <c r="F28" s="6"/>
      <c r="G28" s="6"/>
      <c r="H28" s="6"/>
    </row>
    <row r="29" spans="1:8" ht="21.75" thickBot="1">
      <c r="A29" s="46" t="s">
        <v>54</v>
      </c>
      <c r="B29" s="56"/>
      <c r="C29" s="24">
        <v>-508</v>
      </c>
      <c r="D29" s="56"/>
      <c r="E29" s="24">
        <v>-447</v>
      </c>
      <c r="F29" s="6"/>
      <c r="G29" s="6"/>
      <c r="H29" s="6"/>
    </row>
    <row r="30" spans="1:8">
      <c r="A30" s="46"/>
      <c r="B30" s="56"/>
      <c r="C30" s="56"/>
      <c r="D30" s="56"/>
      <c r="E30" s="56"/>
      <c r="F30" s="6"/>
      <c r="G30" s="6"/>
      <c r="H30" s="6"/>
    </row>
    <row r="31" spans="1:8" ht="21">
      <c r="A31" s="3" t="s">
        <v>61</v>
      </c>
      <c r="B31" s="56"/>
      <c r="C31" s="23">
        <v>197730</v>
      </c>
      <c r="D31" s="56"/>
      <c r="E31" s="23">
        <v>228663</v>
      </c>
      <c r="F31" s="6">
        <f>SUM(C21:C29)-C31</f>
        <v>0</v>
      </c>
      <c r="G31" s="6"/>
      <c r="H31" s="6">
        <f t="shared" ref="H31" si="1">SUM(E21:E29)-E31</f>
        <v>0</v>
      </c>
    </row>
    <row r="32" spans="1:8">
      <c r="A32" s="46" t="s">
        <v>77</v>
      </c>
      <c r="B32" s="56"/>
      <c r="C32" s="39">
        <v>-76455</v>
      </c>
      <c r="D32" s="56"/>
      <c r="E32" s="39">
        <v>-61893</v>
      </c>
      <c r="F32" s="6"/>
      <c r="G32" s="6"/>
      <c r="H32" s="6"/>
    </row>
    <row r="33" spans="1:8">
      <c r="A33" s="46" t="s">
        <v>55</v>
      </c>
      <c r="B33" s="56"/>
      <c r="C33" s="39">
        <v>3721</v>
      </c>
      <c r="D33" s="56"/>
      <c r="E33" s="39">
        <v>1767</v>
      </c>
      <c r="F33" s="6"/>
      <c r="G33" s="6"/>
      <c r="H33" s="6"/>
    </row>
    <row r="34" spans="1:8" ht="15.75" thickBot="1">
      <c r="A34" s="46" t="s">
        <v>78</v>
      </c>
      <c r="B34" s="56"/>
      <c r="C34" s="40">
        <v>-1195</v>
      </c>
      <c r="D34" s="56"/>
      <c r="E34" s="24">
        <v>-637</v>
      </c>
      <c r="F34" s="6"/>
      <c r="G34" s="6"/>
      <c r="H34" s="6"/>
    </row>
    <row r="35" spans="1:8">
      <c r="A35" s="46"/>
      <c r="B35" s="56"/>
      <c r="C35" s="56"/>
      <c r="D35" s="56"/>
      <c r="E35" s="56"/>
      <c r="F35" s="6"/>
      <c r="G35" s="6"/>
      <c r="H35" s="6"/>
    </row>
    <row r="36" spans="1:8" ht="21.75" thickBot="1">
      <c r="A36" s="3" t="s">
        <v>100</v>
      </c>
      <c r="B36" s="56"/>
      <c r="C36" s="19">
        <v>123801</v>
      </c>
      <c r="D36" s="56"/>
      <c r="E36" s="19">
        <v>167900</v>
      </c>
      <c r="F36" s="6">
        <f>SUM(C31:C34)-C36</f>
        <v>0</v>
      </c>
      <c r="G36" s="6"/>
      <c r="H36" s="6">
        <f t="shared" ref="H36" si="2">SUM(E31:E34)-E36</f>
        <v>0</v>
      </c>
    </row>
    <row r="37" spans="1:8" ht="21">
      <c r="A37" s="3" t="s">
        <v>56</v>
      </c>
      <c r="B37" s="56"/>
      <c r="C37" s="21"/>
      <c r="D37" s="56"/>
      <c r="E37" s="21"/>
      <c r="F37" s="6"/>
      <c r="G37" s="6"/>
      <c r="H37" s="6"/>
    </row>
    <row r="38" spans="1:8" ht="21">
      <c r="A38" s="46" t="s">
        <v>147</v>
      </c>
      <c r="B38" s="56"/>
      <c r="C38" s="39">
        <v>-112158</v>
      </c>
      <c r="D38" s="56"/>
      <c r="E38" s="39">
        <v>-116798</v>
      </c>
      <c r="F38" s="6"/>
      <c r="G38" s="6"/>
      <c r="H38" s="6"/>
    </row>
    <row r="39" spans="1:8">
      <c r="A39" s="46" t="s">
        <v>148</v>
      </c>
      <c r="B39" s="56"/>
      <c r="C39" s="56">
        <v>97</v>
      </c>
      <c r="D39" s="56"/>
      <c r="E39" s="39">
        <v>18272</v>
      </c>
      <c r="F39" s="6"/>
      <c r="G39" s="6"/>
      <c r="H39" s="6"/>
    </row>
    <row r="40" spans="1:8" ht="21">
      <c r="A40" s="46" t="s">
        <v>79</v>
      </c>
      <c r="B40" s="56"/>
      <c r="C40" s="39">
        <v>4046</v>
      </c>
      <c r="D40" s="56"/>
      <c r="E40" s="39">
        <v>1026</v>
      </c>
      <c r="F40" s="6"/>
      <c r="G40" s="6"/>
      <c r="H40" s="6"/>
    </row>
    <row r="41" spans="1:8" ht="21">
      <c r="A41" s="46" t="s">
        <v>80</v>
      </c>
      <c r="B41" s="55">
        <v>7</v>
      </c>
      <c r="C41" s="39">
        <v>-4120</v>
      </c>
      <c r="D41" s="56"/>
      <c r="E41" s="56" t="s">
        <v>58</v>
      </c>
      <c r="F41" s="6"/>
      <c r="G41" s="6"/>
      <c r="H41" s="6"/>
    </row>
    <row r="42" spans="1:8" ht="21">
      <c r="A42" s="46" t="s">
        <v>149</v>
      </c>
      <c r="B42" s="56"/>
      <c r="C42" s="39">
        <v>2818</v>
      </c>
      <c r="D42" s="56"/>
      <c r="E42" s="39">
        <v>5624</v>
      </c>
      <c r="F42" s="6"/>
      <c r="G42" s="6"/>
      <c r="H42" s="6"/>
    </row>
    <row r="43" spans="1:8" ht="21">
      <c r="A43" s="46" t="s">
        <v>118</v>
      </c>
      <c r="B43" s="55" t="s">
        <v>150</v>
      </c>
      <c r="C43" s="56">
        <v>742</v>
      </c>
      <c r="D43" s="56"/>
      <c r="E43" s="39">
        <v>3515</v>
      </c>
      <c r="F43" s="6"/>
      <c r="G43" s="6"/>
      <c r="H43" s="6"/>
    </row>
    <row r="44" spans="1:8" ht="21">
      <c r="A44" s="46" t="s">
        <v>151</v>
      </c>
      <c r="B44" s="55">
        <v>24</v>
      </c>
      <c r="C44" s="39">
        <v>-26499</v>
      </c>
      <c r="D44" s="56"/>
      <c r="E44" s="56" t="s">
        <v>58</v>
      </c>
      <c r="F44" s="6"/>
      <c r="G44" s="6"/>
      <c r="H44" s="6"/>
    </row>
    <row r="45" spans="1:8" ht="15.75" thickBot="1">
      <c r="A45" s="46" t="s">
        <v>66</v>
      </c>
      <c r="B45" s="56"/>
      <c r="C45" s="40">
        <v>-2348</v>
      </c>
      <c r="D45" s="56"/>
      <c r="E45" s="24">
        <v>-795</v>
      </c>
      <c r="F45" s="6"/>
      <c r="G45" s="6"/>
      <c r="H45" s="6"/>
    </row>
    <row r="46" spans="1:8">
      <c r="A46" s="46"/>
      <c r="B46" s="56"/>
      <c r="C46" s="56"/>
      <c r="D46" s="56"/>
      <c r="E46" s="56"/>
      <c r="F46" s="6"/>
      <c r="G46" s="6"/>
      <c r="H46" s="6"/>
    </row>
    <row r="47" spans="1:8" ht="21.75" thickBot="1">
      <c r="A47" s="3" t="s">
        <v>119</v>
      </c>
      <c r="B47" s="56"/>
      <c r="C47" s="19">
        <v>-137422</v>
      </c>
      <c r="D47" s="56"/>
      <c r="E47" s="19">
        <v>-89156</v>
      </c>
      <c r="F47" s="6">
        <f>SUM(C38:C45)-C47</f>
        <v>0</v>
      </c>
      <c r="G47" s="6"/>
      <c r="H47" s="6">
        <f>SUM(E38:E45)-E47</f>
        <v>0</v>
      </c>
    </row>
    <row r="48" spans="1:8">
      <c r="A48" s="46"/>
      <c r="B48" s="56"/>
      <c r="C48" s="56"/>
      <c r="D48" s="56"/>
      <c r="E48" s="56"/>
      <c r="F48" s="6"/>
      <c r="G48" s="6"/>
      <c r="H48" s="6"/>
    </row>
    <row r="49" spans="1:8" ht="21">
      <c r="A49" s="3" t="s">
        <v>57</v>
      </c>
      <c r="B49" s="56"/>
      <c r="C49" s="56"/>
      <c r="D49" s="56"/>
      <c r="E49" s="56"/>
      <c r="F49" s="6"/>
      <c r="G49" s="6"/>
      <c r="H49" s="6"/>
    </row>
    <row r="50" spans="1:8">
      <c r="A50" s="46" t="s">
        <v>59</v>
      </c>
      <c r="B50" s="56"/>
      <c r="C50" s="39">
        <v>150708</v>
      </c>
      <c r="D50" s="56"/>
      <c r="E50" s="39">
        <v>161863</v>
      </c>
      <c r="F50" s="6"/>
      <c r="G50" s="6"/>
      <c r="H50" s="6"/>
    </row>
    <row r="51" spans="1:8">
      <c r="A51" s="46" t="s">
        <v>81</v>
      </c>
      <c r="B51" s="56"/>
      <c r="C51" s="39">
        <v>-141227</v>
      </c>
      <c r="D51" s="56"/>
      <c r="E51" s="39">
        <v>-81973</v>
      </c>
      <c r="F51" s="6"/>
      <c r="G51" s="6"/>
      <c r="H51" s="6"/>
    </row>
    <row r="52" spans="1:8">
      <c r="A52" s="46" t="s">
        <v>152</v>
      </c>
      <c r="B52" s="56"/>
      <c r="C52" s="39">
        <v>-24221</v>
      </c>
      <c r="D52" s="56"/>
      <c r="E52" s="56" t="s">
        <v>58</v>
      </c>
      <c r="F52" s="6"/>
      <c r="G52" s="6"/>
      <c r="H52" s="6"/>
    </row>
    <row r="53" spans="1:8">
      <c r="A53" s="46" t="s">
        <v>153</v>
      </c>
      <c r="B53" s="56"/>
      <c r="C53" s="39">
        <v>-1065</v>
      </c>
      <c r="D53" s="56"/>
      <c r="E53" s="39">
        <v>-2150</v>
      </c>
      <c r="F53" s="6"/>
      <c r="G53" s="6"/>
      <c r="H53" s="6"/>
    </row>
    <row r="54" spans="1:8" ht="15.75" thickBot="1">
      <c r="A54" s="46" t="s">
        <v>66</v>
      </c>
      <c r="B54" s="56"/>
      <c r="C54" s="40">
        <v>-8728</v>
      </c>
      <c r="D54" s="56"/>
      <c r="E54" s="40">
        <v>-3524</v>
      </c>
      <c r="F54" s="6"/>
      <c r="G54" s="6"/>
      <c r="H54" s="6"/>
    </row>
    <row r="55" spans="1:8">
      <c r="A55" s="46"/>
      <c r="B55" s="56"/>
      <c r="C55" s="56"/>
      <c r="D55" s="56"/>
      <c r="E55" s="56"/>
      <c r="F55" s="6"/>
      <c r="G55" s="6"/>
      <c r="H55" s="6"/>
    </row>
    <row r="56" spans="1:8" ht="21.75" thickBot="1">
      <c r="A56" s="3" t="s">
        <v>101</v>
      </c>
      <c r="B56" s="56"/>
      <c r="C56" s="19">
        <v>-24533</v>
      </c>
      <c r="D56" s="56"/>
      <c r="E56" s="19">
        <v>74216</v>
      </c>
      <c r="F56" s="6">
        <f>SUM(C50:C54)-C56</f>
        <v>0</v>
      </c>
      <c r="G56" s="6"/>
      <c r="H56" s="6">
        <f t="shared" ref="H56" si="3">SUM(E50:E54)-E56</f>
        <v>0</v>
      </c>
    </row>
    <row r="57" spans="1:8">
      <c r="A57" s="46"/>
      <c r="B57" s="56"/>
      <c r="C57" s="56"/>
      <c r="D57" s="56"/>
      <c r="E57" s="56"/>
    </row>
    <row r="58" spans="1:8" ht="21">
      <c r="A58" s="3" t="s">
        <v>154</v>
      </c>
      <c r="B58" s="56"/>
      <c r="C58" s="23">
        <v>-38154</v>
      </c>
      <c r="D58" s="56"/>
      <c r="E58" s="23">
        <v>152960</v>
      </c>
      <c r="F58" s="6">
        <f>C36+C47+C56-C58</f>
        <v>0</v>
      </c>
      <c r="G58" s="6"/>
      <c r="H58" s="6">
        <f>E36+E47+E56-E58</f>
        <v>0</v>
      </c>
    </row>
    <row r="59" spans="1:8" ht="21">
      <c r="A59" s="46" t="s">
        <v>82</v>
      </c>
      <c r="B59" s="55">
        <v>9</v>
      </c>
      <c r="C59" s="39">
        <v>151867</v>
      </c>
      <c r="D59" s="56"/>
      <c r="E59" s="39">
        <v>68223</v>
      </c>
    </row>
    <row r="60" spans="1:8" ht="31.5">
      <c r="A60" s="46" t="s">
        <v>62</v>
      </c>
      <c r="B60" s="56"/>
      <c r="C60" s="39">
        <v>6019</v>
      </c>
      <c r="D60" s="56"/>
      <c r="E60" s="56">
        <v>669</v>
      </c>
    </row>
    <row r="61" spans="1:8" ht="21.75" thickBot="1">
      <c r="A61" s="46" t="s">
        <v>102</v>
      </c>
      <c r="B61" s="56"/>
      <c r="C61" s="24">
        <v>11</v>
      </c>
      <c r="D61" s="56"/>
      <c r="E61" s="24">
        <v>-11</v>
      </c>
    </row>
    <row r="62" spans="1:8">
      <c r="A62" s="46"/>
      <c r="B62" s="56"/>
      <c r="C62" s="56"/>
      <c r="D62" s="56"/>
      <c r="E62" s="56"/>
    </row>
    <row r="63" spans="1:8" ht="21.75" thickBot="1">
      <c r="A63" s="3" t="s">
        <v>60</v>
      </c>
      <c r="B63" s="53">
        <v>9</v>
      </c>
      <c r="C63" s="20">
        <v>119743</v>
      </c>
      <c r="D63" s="56"/>
      <c r="E63" s="20">
        <v>221841</v>
      </c>
      <c r="F63" s="6">
        <f>SUM(C58:C61)-C63</f>
        <v>0</v>
      </c>
      <c r="G63" s="6"/>
      <c r="H63" s="6">
        <f t="shared" ref="H63" si="4">SUM(E58:E61)-E63</f>
        <v>0</v>
      </c>
    </row>
    <row r="64" spans="1:8" ht="15.75" thickTop="1"/>
    <row r="65" spans="1:5">
      <c r="A65" s="3" t="s">
        <v>160</v>
      </c>
    </row>
    <row r="66" spans="1:5" ht="31.5">
      <c r="A66" s="46" t="s">
        <v>83</v>
      </c>
      <c r="C66" s="39">
        <v>24431</v>
      </c>
      <c r="D66" s="39"/>
      <c r="E66" s="39">
        <v>9056</v>
      </c>
    </row>
    <row r="67" spans="1:5" ht="21">
      <c r="A67" s="46" t="s">
        <v>84</v>
      </c>
      <c r="C67" s="39">
        <v>5721</v>
      </c>
      <c r="D67" s="39"/>
      <c r="E67" s="39">
        <v>6768</v>
      </c>
    </row>
  </sheetData>
  <mergeCells count="3">
    <mergeCell ref="A1:A2"/>
    <mergeCell ref="B1:B2"/>
    <mergeCell ref="C1:E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FFFF"/>
    <pageSetUpPr fitToPage="1"/>
  </sheetPr>
  <dimension ref="A1:S28"/>
  <sheetViews>
    <sheetView zoomScaleSheetLayoutView="50" workbookViewId="0">
      <selection activeCell="B27" sqref="B27"/>
    </sheetView>
  </sheetViews>
  <sheetFormatPr defaultRowHeight="15"/>
  <cols>
    <col min="1" max="1" width="52.42578125" customWidth="1"/>
    <col min="2" max="5" width="12.7109375" style="6" customWidth="1"/>
    <col min="6" max="6" width="9.28515625" style="6" customWidth="1"/>
    <col min="7" max="7" width="10.140625" style="6" bestFit="1" customWidth="1"/>
    <col min="8" max="8" width="9.28515625" style="6" customWidth="1"/>
    <col min="9" max="9" width="10.140625" style="6" bestFit="1" customWidth="1"/>
    <col min="10" max="11" width="9.140625" style="6"/>
    <col min="12" max="12" width="12.140625" style="6" bestFit="1" customWidth="1"/>
  </cols>
  <sheetData>
    <row r="1" spans="1:19">
      <c r="A1" s="1"/>
    </row>
    <row r="2" spans="1:19">
      <c r="A2" s="1"/>
    </row>
    <row r="3" spans="1:19">
      <c r="A3" s="1"/>
    </row>
    <row r="4" spans="1:19">
      <c r="A4" s="1"/>
    </row>
    <row r="9" spans="1:19" ht="42.75" thickBot="1">
      <c r="A9" s="8"/>
      <c r="B9" s="25" t="s">
        <v>20</v>
      </c>
      <c r="C9" s="25" t="s">
        <v>85</v>
      </c>
      <c r="D9" s="25" t="s">
        <v>86</v>
      </c>
      <c r="E9" s="25" t="s">
        <v>22</v>
      </c>
      <c r="F9" s="25" t="s">
        <v>87</v>
      </c>
      <c r="G9" s="25" t="s">
        <v>88</v>
      </c>
      <c r="H9" s="25" t="s">
        <v>103</v>
      </c>
      <c r="I9" s="25" t="s">
        <v>23</v>
      </c>
    </row>
    <row r="10" spans="1:19">
      <c r="A10" s="9"/>
      <c r="B10" s="26"/>
      <c r="C10" s="26"/>
      <c r="D10" s="26"/>
      <c r="E10" s="26"/>
      <c r="F10" s="26"/>
      <c r="G10" s="26"/>
      <c r="H10" s="26"/>
      <c r="I10" s="26"/>
    </row>
    <row r="11" spans="1:19">
      <c r="A11" s="8" t="s">
        <v>104</v>
      </c>
      <c r="B11" s="28">
        <v>1062635</v>
      </c>
      <c r="C11" s="29">
        <v>290</v>
      </c>
      <c r="D11" s="28">
        <v>-56579</v>
      </c>
      <c r="E11" s="28">
        <v>5892</v>
      </c>
      <c r="F11" s="28">
        <v>102243</v>
      </c>
      <c r="G11" s="28">
        <v>1114481</v>
      </c>
      <c r="H11" s="28">
        <v>26354</v>
      </c>
      <c r="I11" s="28">
        <v>1140835</v>
      </c>
      <c r="J11" s="6">
        <f>SUM(B11:F11)-G11</f>
        <v>0</v>
      </c>
      <c r="K11" s="6">
        <f>SUM(G11:H11)-I11</f>
        <v>0</v>
      </c>
    </row>
    <row r="12" spans="1:19">
      <c r="A12" s="9" t="s">
        <v>161</v>
      </c>
      <c r="B12" s="26"/>
      <c r="C12" s="26"/>
      <c r="D12" s="26"/>
      <c r="E12" s="26"/>
      <c r="F12" s="27">
        <v>8648</v>
      </c>
      <c r="G12" s="27">
        <v>8648</v>
      </c>
      <c r="H12" s="26">
        <v>579</v>
      </c>
      <c r="I12" s="27">
        <v>9227</v>
      </c>
      <c r="J12" s="6">
        <f t="shared" ref="J12:J27" si="0">SUM(B12:F12)-G12</f>
        <v>0</v>
      </c>
      <c r="K12" s="6">
        <f t="shared" ref="K12:K27" si="1">SUM(G12:H12)-I12</f>
        <v>0</v>
      </c>
    </row>
    <row r="13" spans="1:19" ht="15.75" thickBot="1">
      <c r="A13" s="9" t="s">
        <v>97</v>
      </c>
      <c r="B13" s="30"/>
      <c r="C13" s="30"/>
      <c r="D13" s="31">
        <v>20009</v>
      </c>
      <c r="E13" s="30">
        <v>176</v>
      </c>
      <c r="F13" s="30"/>
      <c r="G13" s="31">
        <v>20185</v>
      </c>
      <c r="H13" s="30"/>
      <c r="I13" s="31">
        <v>20185</v>
      </c>
      <c r="J13" s="6">
        <f t="shared" si="0"/>
        <v>0</v>
      </c>
      <c r="K13" s="6">
        <f t="shared" si="1"/>
        <v>0</v>
      </c>
    </row>
    <row r="14" spans="1:19">
      <c r="A14" s="9" t="s">
        <v>162</v>
      </c>
      <c r="B14" s="26"/>
      <c r="C14" s="26"/>
      <c r="D14" s="27">
        <v>20009</v>
      </c>
      <c r="E14" s="26">
        <v>176</v>
      </c>
      <c r="F14" s="27">
        <v>8648</v>
      </c>
      <c r="G14" s="27">
        <v>28833</v>
      </c>
      <c r="H14" s="26">
        <v>579</v>
      </c>
      <c r="I14" s="27">
        <v>29412</v>
      </c>
      <c r="J14" s="6">
        <f t="shared" si="0"/>
        <v>0</v>
      </c>
      <c r="K14" s="6">
        <f t="shared" si="1"/>
        <v>0</v>
      </c>
      <c r="L14" s="6">
        <f>SUM(B12:B13)-B14</f>
        <v>0</v>
      </c>
      <c r="M14" s="6">
        <f t="shared" ref="M14:S14" si="2">SUM(C12:C13)-C14</f>
        <v>0</v>
      </c>
      <c r="N14" s="6">
        <f t="shared" si="2"/>
        <v>0</v>
      </c>
      <c r="O14" s="6">
        <f t="shared" si="2"/>
        <v>0</v>
      </c>
      <c r="P14" s="6">
        <f t="shared" si="2"/>
        <v>0</v>
      </c>
      <c r="Q14" s="6">
        <f t="shared" si="2"/>
        <v>0</v>
      </c>
      <c r="R14" s="6">
        <f t="shared" si="2"/>
        <v>0</v>
      </c>
      <c r="S14" s="6">
        <f t="shared" si="2"/>
        <v>0</v>
      </c>
    </row>
    <row r="15" spans="1:19">
      <c r="A15" s="9" t="s">
        <v>163</v>
      </c>
      <c r="B15" s="26"/>
      <c r="C15" s="26"/>
      <c r="D15" s="27"/>
      <c r="E15" s="26"/>
      <c r="F15" s="27">
        <v>21145</v>
      </c>
      <c r="G15" s="27">
        <v>21145</v>
      </c>
      <c r="H15" s="26"/>
      <c r="I15" s="27">
        <v>21145</v>
      </c>
      <c r="M15" s="6"/>
      <c r="N15" s="6"/>
      <c r="O15" s="6"/>
      <c r="P15" s="6"/>
      <c r="Q15" s="6"/>
      <c r="R15" s="6"/>
      <c r="S15" s="6"/>
    </row>
    <row r="16" spans="1:19" ht="15.75" thickBot="1">
      <c r="A16" s="9" t="s">
        <v>105</v>
      </c>
      <c r="B16" s="30">
        <v>440</v>
      </c>
      <c r="C16" s="30">
        <v>-290</v>
      </c>
      <c r="D16" s="31"/>
      <c r="E16" s="30"/>
      <c r="F16" s="30"/>
      <c r="G16" s="31">
        <v>150</v>
      </c>
      <c r="H16" s="30"/>
      <c r="I16" s="31">
        <v>150</v>
      </c>
      <c r="J16" s="6">
        <f>SUM(B16:F16)-G16</f>
        <v>0</v>
      </c>
      <c r="K16" s="6">
        <f t="shared" si="1"/>
        <v>0</v>
      </c>
    </row>
    <row r="17" spans="1:19">
      <c r="A17" s="8" t="s">
        <v>155</v>
      </c>
      <c r="B17" s="28">
        <v>1063075</v>
      </c>
      <c r="C17" s="29"/>
      <c r="D17" s="28">
        <v>-36570</v>
      </c>
      <c r="E17" s="28">
        <v>6068</v>
      </c>
      <c r="F17" s="28">
        <v>132036</v>
      </c>
      <c r="G17" s="28">
        <v>1164609</v>
      </c>
      <c r="H17" s="28">
        <v>26933</v>
      </c>
      <c r="I17" s="28">
        <v>1191542</v>
      </c>
      <c r="J17" s="6">
        <f t="shared" si="0"/>
        <v>0</v>
      </c>
      <c r="K17" s="6">
        <f t="shared" si="1"/>
        <v>0</v>
      </c>
      <c r="L17" s="6">
        <f>B11+B14+B16+B15-B17</f>
        <v>0</v>
      </c>
      <c r="M17" s="6">
        <f t="shared" ref="M17:S17" si="3">C11+C14+C16+C15-C17</f>
        <v>0</v>
      </c>
      <c r="N17" s="6">
        <f t="shared" si="3"/>
        <v>0</v>
      </c>
      <c r="O17" s="6">
        <f t="shared" si="3"/>
        <v>0</v>
      </c>
      <c r="P17" s="6">
        <f t="shared" si="3"/>
        <v>0</v>
      </c>
      <c r="Q17" s="6">
        <f t="shared" si="3"/>
        <v>0</v>
      </c>
      <c r="R17" s="6">
        <f t="shared" si="3"/>
        <v>0</v>
      </c>
      <c r="S17" s="6">
        <f t="shared" si="3"/>
        <v>0</v>
      </c>
    </row>
    <row r="18" spans="1:19" ht="15.75" thickBot="1">
      <c r="A18" s="8"/>
      <c r="B18" s="32"/>
      <c r="C18" s="33"/>
      <c r="D18" s="32"/>
      <c r="E18" s="32"/>
      <c r="F18" s="32"/>
      <c r="G18" s="32"/>
      <c r="H18" s="32"/>
      <c r="I18" s="32"/>
      <c r="J18" s="6">
        <f t="shared" si="0"/>
        <v>0</v>
      </c>
      <c r="K18" s="6">
        <f t="shared" si="1"/>
        <v>0</v>
      </c>
    </row>
    <row r="19" spans="1:19" ht="15.75" thickTop="1">
      <c r="A19" s="8"/>
      <c r="B19" s="50"/>
      <c r="C19" s="51"/>
      <c r="D19" s="50"/>
      <c r="E19" s="50"/>
      <c r="F19" s="50"/>
      <c r="G19" s="50"/>
      <c r="H19" s="50"/>
      <c r="I19" s="50"/>
    </row>
    <row r="20" spans="1:19">
      <c r="A20" s="8" t="s">
        <v>120</v>
      </c>
      <c r="B20" s="28">
        <v>1082299</v>
      </c>
      <c r="C20" s="29"/>
      <c r="D20" s="28">
        <v>-37600</v>
      </c>
      <c r="E20" s="28">
        <v>6461</v>
      </c>
      <c r="F20" s="28">
        <v>78697</v>
      </c>
      <c r="G20" s="28">
        <v>1129857</v>
      </c>
      <c r="H20" s="28">
        <v>25647</v>
      </c>
      <c r="I20" s="28">
        <v>1155504</v>
      </c>
      <c r="J20" s="6">
        <f t="shared" si="0"/>
        <v>0</v>
      </c>
      <c r="K20" s="6">
        <f t="shared" si="1"/>
        <v>0</v>
      </c>
    </row>
    <row r="21" spans="1:19">
      <c r="A21" s="8" t="s">
        <v>133</v>
      </c>
      <c r="B21" s="28"/>
      <c r="C21" s="29"/>
      <c r="D21" s="27"/>
      <c r="E21" s="27"/>
      <c r="F21" s="27">
        <v>-18524</v>
      </c>
      <c r="G21" s="27">
        <v>-18524</v>
      </c>
      <c r="H21" s="27">
        <v>8</v>
      </c>
      <c r="I21" s="27">
        <v>-18516</v>
      </c>
      <c r="J21" s="6">
        <f t="shared" si="0"/>
        <v>0</v>
      </c>
      <c r="K21" s="6">
        <f t="shared" si="1"/>
        <v>0</v>
      </c>
    </row>
    <row r="22" spans="1:19" ht="15.75" thickBot="1">
      <c r="A22" s="9" t="s">
        <v>114</v>
      </c>
      <c r="B22" s="30"/>
      <c r="C22" s="30"/>
      <c r="D22" s="31">
        <v>-13354</v>
      </c>
      <c r="E22" s="30">
        <v>1254</v>
      </c>
      <c r="F22" s="30"/>
      <c r="G22" s="31">
        <v>-12100</v>
      </c>
      <c r="H22" s="30"/>
      <c r="I22" s="31">
        <v>-12100</v>
      </c>
      <c r="J22" s="6">
        <f t="shared" si="0"/>
        <v>0</v>
      </c>
      <c r="K22" s="6">
        <f t="shared" si="1"/>
        <v>0</v>
      </c>
    </row>
    <row r="23" spans="1:19">
      <c r="A23" s="9" t="s">
        <v>115</v>
      </c>
      <c r="B23" s="52"/>
      <c r="C23" s="52"/>
      <c r="D23" s="27">
        <v>-13354</v>
      </c>
      <c r="E23" s="27">
        <v>1254</v>
      </c>
      <c r="F23" s="27">
        <v>-18524</v>
      </c>
      <c r="G23" s="27">
        <v>-30624</v>
      </c>
      <c r="H23" s="27">
        <v>8</v>
      </c>
      <c r="I23" s="27">
        <v>-30616</v>
      </c>
      <c r="J23" s="6">
        <f t="shared" si="0"/>
        <v>0</v>
      </c>
      <c r="K23" s="6">
        <f t="shared" si="1"/>
        <v>0</v>
      </c>
      <c r="L23" s="6">
        <f>SUM(B21:B22)-B23</f>
        <v>0</v>
      </c>
      <c r="M23" s="6">
        <f t="shared" ref="M23:S23" si="4">SUM(C21:C22)-C23</f>
        <v>0</v>
      </c>
      <c r="N23" s="6">
        <f t="shared" si="4"/>
        <v>0</v>
      </c>
      <c r="O23" s="6">
        <f t="shared" si="4"/>
        <v>0</v>
      </c>
      <c r="P23" s="6">
        <f t="shared" si="4"/>
        <v>0</v>
      </c>
      <c r="Q23" s="6">
        <f t="shared" si="4"/>
        <v>0</v>
      </c>
      <c r="R23" s="6">
        <f t="shared" si="4"/>
        <v>0</v>
      </c>
      <c r="S23" s="6">
        <f t="shared" si="4"/>
        <v>0</v>
      </c>
    </row>
    <row r="24" spans="1:19">
      <c r="A24" s="9" t="s">
        <v>156</v>
      </c>
      <c r="B24" s="56"/>
      <c r="C24" s="56"/>
      <c r="D24" s="27"/>
      <c r="E24" s="27"/>
      <c r="F24" s="27">
        <v>8245</v>
      </c>
      <c r="G24" s="27">
        <v>8245</v>
      </c>
      <c r="H24" s="27"/>
      <c r="I24" s="27">
        <v>8245</v>
      </c>
      <c r="J24" s="6">
        <f t="shared" ref="J24" si="5">SUM(B24:F24)-G24</f>
        <v>0</v>
      </c>
      <c r="K24" s="6">
        <f t="shared" ref="K24" si="6">SUM(G24:H24)-I24</f>
        <v>0</v>
      </c>
      <c r="M24" s="6"/>
      <c r="N24" s="6"/>
      <c r="O24" s="6"/>
      <c r="P24" s="6"/>
      <c r="Q24" s="6"/>
      <c r="R24" s="6"/>
      <c r="S24" s="6"/>
    </row>
    <row r="25" spans="1:19">
      <c r="A25" s="9" t="s">
        <v>157</v>
      </c>
      <c r="B25" s="52"/>
      <c r="C25" s="52"/>
      <c r="D25" s="27"/>
      <c r="E25" s="27"/>
      <c r="F25" s="27">
        <v>-24814</v>
      </c>
      <c r="G25" s="27">
        <v>-24814</v>
      </c>
      <c r="H25" s="27"/>
      <c r="I25" s="27">
        <v>-24814</v>
      </c>
      <c r="J25" s="6">
        <f t="shared" si="0"/>
        <v>0</v>
      </c>
      <c r="K25" s="6">
        <f t="shared" si="1"/>
        <v>0</v>
      </c>
    </row>
    <row r="26" spans="1:19" ht="15.75" thickBot="1">
      <c r="A26" s="9" t="s">
        <v>158</v>
      </c>
      <c r="B26" s="26"/>
      <c r="C26" s="26"/>
      <c r="D26" s="27"/>
      <c r="E26" s="27"/>
      <c r="F26" s="27"/>
      <c r="G26" s="27"/>
      <c r="H26" s="27">
        <v>-14040</v>
      </c>
      <c r="I26" s="27">
        <v>-14040</v>
      </c>
      <c r="J26" s="6">
        <f t="shared" si="0"/>
        <v>0</v>
      </c>
      <c r="K26" s="6">
        <f t="shared" si="1"/>
        <v>0</v>
      </c>
    </row>
    <row r="27" spans="1:19" ht="15.75" thickBot="1">
      <c r="A27" s="8" t="s">
        <v>159</v>
      </c>
      <c r="B27" s="34">
        <v>1082299</v>
      </c>
      <c r="C27" s="35"/>
      <c r="D27" s="34">
        <v>-50954</v>
      </c>
      <c r="E27" s="34">
        <v>7715</v>
      </c>
      <c r="F27" s="34">
        <v>43604</v>
      </c>
      <c r="G27" s="34">
        <v>1082664</v>
      </c>
      <c r="H27" s="34">
        <v>11615</v>
      </c>
      <c r="I27" s="34">
        <v>1094279</v>
      </c>
      <c r="J27" s="6">
        <f t="shared" si="0"/>
        <v>0</v>
      </c>
      <c r="K27" s="6">
        <f t="shared" si="1"/>
        <v>0</v>
      </c>
      <c r="L27" s="6">
        <f>B20+B23+B25+B26+B24-B27</f>
        <v>0</v>
      </c>
      <c r="M27" s="6">
        <f t="shared" ref="M27:S27" si="7">C20+C23+C25+C26+C24-C27</f>
        <v>0</v>
      </c>
      <c r="N27" s="6">
        <f t="shared" si="7"/>
        <v>0</v>
      </c>
      <c r="O27" s="6">
        <f t="shared" si="7"/>
        <v>0</v>
      </c>
      <c r="P27" s="6">
        <f t="shared" si="7"/>
        <v>0</v>
      </c>
      <c r="Q27" s="6">
        <f t="shared" si="7"/>
        <v>0</v>
      </c>
      <c r="R27" s="6">
        <f t="shared" si="7"/>
        <v>0</v>
      </c>
      <c r="S27" s="6">
        <f t="shared" si="7"/>
        <v>0</v>
      </c>
    </row>
    <row r="28" spans="1:19" ht="15.75" thickTop="1"/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1-форма</vt:lpstr>
      <vt:lpstr>2-форма</vt:lpstr>
      <vt:lpstr>3-форма</vt:lpstr>
      <vt:lpstr>4-форма</vt:lpstr>
      <vt:lpstr>'4-форма'!Область_печати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Лейла Ч Рыскулова</dc:creator>
  <cp:lastModifiedBy>Даулет К  Исмаилов</cp:lastModifiedBy>
  <cp:lastPrinted>2018-12-12T09:10:22Z</cp:lastPrinted>
  <dcterms:created xsi:type="dcterms:W3CDTF">2017-05-29T11:05:00Z</dcterms:created>
  <dcterms:modified xsi:type="dcterms:W3CDTF">2020-11-26T11:45:58Z</dcterms:modified>
</cp:coreProperties>
</file>