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eports to NB RK, AFN, Nalogovaia and other\Биржа, НК, АФН, НБ РК ежеквартальные отчеты\KASE\2020\3Q2020\"/>
    </mc:Choice>
  </mc:AlternateContent>
  <xr:revisionPtr revIDLastSave="0" documentId="13_ncr:1_{41D9D358-DBE0-4192-A0F0-270D5A4B0ED2}" xr6:coauthVersionLast="45" xr6:coauthVersionMax="45" xr10:uidLastSave="{00000000-0000-0000-0000-000000000000}"/>
  <bookViews>
    <workbookView xWindow="-120" yWindow="-120" windowWidth="29040" windowHeight="15840" activeTab="1" xr2:uid="{4517E82B-BD7A-4238-BADA-F942C76C7724}"/>
  </bookViews>
  <sheets>
    <sheet name="Прил10_баланс" sheetId="1" r:id="rId1"/>
    <sheet name="Прил11_ОПУ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9" i="2" l="1"/>
  <c r="A134" i="2" l="1"/>
  <c r="F103" i="2" l="1"/>
  <c r="D103" i="2"/>
  <c r="E103" i="2"/>
  <c r="C103" i="2"/>
  <c r="F102" i="2"/>
  <c r="F92" i="2"/>
  <c r="F91" i="2"/>
  <c r="F74" i="2"/>
  <c r="E74" i="2"/>
  <c r="D74" i="2"/>
  <c r="C74" i="2"/>
  <c r="F57" i="2"/>
  <c r="D38" i="2"/>
  <c r="F40" i="2"/>
  <c r="F38" i="2" s="1"/>
  <c r="E40" i="2"/>
  <c r="E38" i="2" s="1"/>
  <c r="C38" i="2"/>
  <c r="F25" i="2"/>
  <c r="E22" i="2"/>
  <c r="D22" i="2"/>
  <c r="C22" i="2"/>
  <c r="A12" i="2"/>
  <c r="A139" i="1"/>
  <c r="A138" i="1"/>
  <c r="A137" i="1"/>
  <c r="A135" i="1"/>
  <c r="A134" i="1"/>
  <c r="A133" i="1"/>
  <c r="A131" i="1"/>
  <c r="A129" i="1"/>
  <c r="A128" i="1"/>
  <c r="A127" i="1"/>
  <c r="C122" i="1"/>
  <c r="C120" i="1" s="1"/>
  <c r="C124" i="1" s="1"/>
  <c r="C125" i="1" s="1"/>
  <c r="D120" i="1"/>
  <c r="D109" i="1"/>
  <c r="D124" i="1" s="1"/>
  <c r="D125" i="1" s="1"/>
  <c r="C107" i="1"/>
  <c r="D81" i="1"/>
  <c r="D70" i="1"/>
  <c r="D62" i="1"/>
  <c r="D56" i="1"/>
  <c r="D52" i="1"/>
  <c r="C52" i="1"/>
  <c r="C50" i="1"/>
  <c r="C73" i="1" s="1"/>
  <c r="D22" i="1"/>
  <c r="D73" i="1" s="1"/>
  <c r="A10" i="1"/>
  <c r="D67" i="2" l="1"/>
  <c r="E112" i="2"/>
  <c r="C112" i="2"/>
  <c r="C67" i="2"/>
  <c r="F112" i="2"/>
  <c r="E67" i="2"/>
  <c r="E113" i="2" s="1"/>
  <c r="E115" i="2" s="1"/>
  <c r="E117" i="2" s="1"/>
  <c r="F22" i="2"/>
  <c r="F67" i="2" s="1"/>
  <c r="D112" i="2"/>
  <c r="D113" i="2" s="1"/>
  <c r="D115" i="2" s="1"/>
  <c r="D117" i="2" s="1"/>
  <c r="C113" i="2" l="1"/>
  <c r="C115" i="2" s="1"/>
  <c r="C117" i="2" s="1"/>
  <c r="F113" i="2"/>
  <c r="F115" i="2" s="1"/>
  <c r="F117" i="2" s="1"/>
</calcChain>
</file>

<file path=xl/sharedStrings.xml><?xml version="1.0" encoding="utf-8"?>
<sst xmlns="http://schemas.openxmlformats.org/spreadsheetml/2006/main" count="389" uniqueCount="325">
  <si>
    <t>Приложение 10</t>
  </si>
  <si>
    <t xml:space="preserve">к Правилам представления финансовой </t>
  </si>
  <si>
    <t xml:space="preserve">отчетности финансовыми организациями, </t>
  </si>
  <si>
    <t>микрофинансовыми организациями</t>
  </si>
  <si>
    <t>Бухгалтерский баланс</t>
  </si>
  <si>
    <t>Акционерное Общество "Tengri Partners Investment Banking (Kazakhstan)"</t>
  </si>
  <si>
    <t>(полное наименование организации)</t>
  </si>
  <si>
    <t>Форма административных данных размещена на интернет-ресурсе: www.nationalbank.kz.</t>
  </si>
  <si>
    <t>Индекс формы административных данных: Ф1-БДиУИП.</t>
  </si>
  <si>
    <t>Периодичность: ежемесячная.</t>
  </si>
  <si>
    <t>Круг лиц представляющих информацию: организации, осуществляющие брокерскую и дилерскую деятельность на рынке ценных бумаг, управляющие инвестиционным портфелем.</t>
  </si>
  <si>
    <t>Представляется: в Национальный Банк Республики Казахстан.</t>
  </si>
  <si>
    <t>Срок представления: не позднее пятого рабочего дня месяца, следующего за отчетным месяцем.</t>
  </si>
  <si>
    <t>(в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</si>
  <si>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</si>
  <si>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</si>
  <si>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</si>
  <si>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</si>
  <si>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 xml:space="preserve"> 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</si>
  <si>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</si>
  <si>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</si>
  <si>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</si>
  <si>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</si>
  <si>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</si>
  <si>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-</t>
  </si>
  <si>
    <t>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</si>
  <si>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</si>
  <si>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</si>
  <si>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</si>
  <si>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</si>
  <si>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</si>
  <si>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</si>
  <si>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</si>
  <si>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</si>
  <si>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</si>
  <si>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</si>
  <si>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</si>
  <si>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учитываемые по амортизированной стоимости (за вычетом резервов на обесценение)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</si>
  <si>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</si>
  <si>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</si>
  <si>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</si>
  <si>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</si>
  <si>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</si>
  <si>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</si>
  <si>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</si>
  <si>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Активы в форме права пользования (за вычетом амортизации и убытков от обесценения)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</si>
  <si>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</si>
  <si>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</si>
  <si>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</si>
  <si>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</si>
  <si>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>от консалтинговых услуг, в том числе:</t>
  </si>
  <si>
    <t>16.1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</si>
  <si>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</si>
  <si>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</si>
  <si>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</si>
  <si>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</si>
  <si>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</si>
  <si>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</t>
  </si>
  <si>
    <t>от услуг андеррайтера</t>
  </si>
  <si>
    <t>16.3</t>
  </si>
  <si>
    <t>от брокерских услуг</t>
  </si>
  <si>
    <t>16.4</t>
  </si>
  <si>
    <t>от управления активами</t>
  </si>
  <si>
    <t>16.5</t>
  </si>
  <si>
    <t>от услуг маркет-мейкера</t>
  </si>
  <si>
    <t>16.6</t>
  </si>
  <si>
    <t>от пенсионных активов</t>
  </si>
  <si>
    <t>16.7</t>
  </si>
  <si>
    <t>от инвестиционного дохода (убытка) по пенсионным активам</t>
  </si>
  <si>
    <t>16.8</t>
  </si>
  <si>
    <t>прочие</t>
  </si>
  <si>
    <t>16.9</t>
  </si>
  <si>
    <t>Производные финансовые инструменты</t>
  </si>
  <si>
    <t>17</t>
  </si>
  <si>
    <t>требования по сделке фьючерсы</t>
  </si>
  <si>
    <t>17.1</t>
  </si>
  <si>
    <t>требования по сделке форварды</t>
  </si>
  <si>
    <t>17.2</t>
  </si>
  <si>
    <t>требования по сделке опционы</t>
  </si>
  <si>
    <t>17.3</t>
  </si>
  <si>
    <t>требования по сделке свопы</t>
  </si>
  <si>
    <t>17.4</t>
  </si>
  <si>
    <t>Текущее налоговое требование</t>
  </si>
  <si>
    <t>18</t>
  </si>
  <si>
    <t>Отложенное налоговое требование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</si>
  <si>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</si>
  <si>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</si>
  <si>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</si>
  <si>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</si>
  <si>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</si>
  <si>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</si>
  <si>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</si>
  <si>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</si>
  <si>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Операция «РЕПО»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</si>
  <si>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</si>
  <si>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</si>
  <si>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</si>
  <si>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</si>
  <si>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</si>
  <si>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</si>
  <si>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</si>
  <si>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</si>
  <si>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</si>
  <si>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</si>
  <si>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</si>
  <si>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</si>
  <si>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</si>
  <si>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</si>
  <si>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</si>
  <si>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>по переводным операциям</t>
  </si>
  <si>
    <t>30.1</t>
  </si>
  <si>
    <t>по клиринговым операциям</t>
  </si>
  <si>
    <t>30.2</t>
  </si>
  <si>
    <t>по кассовым операциям</t>
  </si>
  <si>
    <t>30.3</t>
  </si>
  <si>
    <t>по сейфовым операциям</t>
  </si>
  <si>
    <t>30.4</t>
  </si>
  <si>
    <t>по инкассации банкнот, монет и ценностей</t>
  </si>
  <si>
    <t>30.5</t>
  </si>
  <si>
    <t>по доверительным операциям</t>
  </si>
  <si>
    <t>30.6</t>
  </si>
  <si>
    <t>по услугам фондовой биржи</t>
  </si>
  <si>
    <t>30.7</t>
  </si>
  <si>
    <t>по кастодиальному обслуживанию</t>
  </si>
  <si>
    <t>30.8</t>
  </si>
  <si>
    <t>по брокерским услугам</t>
  </si>
  <si>
    <t>30.9</t>
  </si>
  <si>
    <t>по услугам центрального депозитария</t>
  </si>
  <si>
    <t>30.10</t>
  </si>
  <si>
    <t>по услугам иных профессиональных участников рынка ценных бумаг</t>
  </si>
  <si>
    <t>30.11</t>
  </si>
  <si>
    <t>31</t>
  </si>
  <si>
    <t>обязательства по сделке фьючерсы</t>
  </si>
  <si>
    <t>31.1</t>
  </si>
  <si>
    <t>обязательства по сделке форварды</t>
  </si>
  <si>
    <t>31.2</t>
  </si>
  <si>
    <t>обязательства по сделке опционы</t>
  </si>
  <si>
    <t>31.3</t>
  </si>
  <si>
    <t>обязательства по сделке свопы</t>
  </si>
  <si>
    <t>31.4</t>
  </si>
  <si>
    <t>Текущее налоговое обязательство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</si>
  <si>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</si>
  <si>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</si>
  <si>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</si>
  <si>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</si>
  <si>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</si>
  <si>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</si>
  <si>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</si>
  <si>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</si>
  <si>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</si>
  <si>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</si>
  <si>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</si>
  <si>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</si>
  <si>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</si>
  <si>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</si>
  <si>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</si>
  <si>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</si>
  <si>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>простые акции</t>
  </si>
  <si>
    <t>39.1</t>
  </si>
  <si>
    <t>привилегированные акции</t>
  </si>
  <si>
    <t>39.2</t>
  </si>
  <si>
    <t>Премии (дополнительный оплаченный капитал)</t>
  </si>
  <si>
    <t>40</t>
  </si>
  <si>
    <t>Изъятый капитал</t>
  </si>
  <si>
    <t>41</t>
  </si>
  <si>
    <t>Резервный капитал</t>
  </si>
  <si>
    <t>42</t>
  </si>
  <si>
    <t>Резервы переоценки ценных бумаг, учитываемых по справедливой стоимости через прочий совокупный доход</t>
  </si>
  <si>
    <t>43</t>
  </si>
  <si>
    <t>резерв на переоценку основных средств</t>
  </si>
  <si>
    <t>44</t>
  </si>
  <si>
    <t>Резервы переоценки стоимости займов, учитываемых по справедливой стоимости через прочий совокупный доход</t>
  </si>
  <si>
    <t>45</t>
  </si>
  <si>
    <t>Прочие резервы</t>
  </si>
  <si>
    <t>46</t>
  </si>
  <si>
    <t>Нераспределенная прибыль (непокрытый убыток)</t>
  </si>
  <si>
    <t>47</t>
  </si>
  <si>
    <t>предыдущих лет</t>
  </si>
  <si>
    <t>47.1</t>
  </si>
  <si>
    <t>отчетного периода</t>
  </si>
  <si>
    <t>47.2</t>
  </si>
  <si>
    <t>Итого капитал</t>
  </si>
  <si>
    <t>48</t>
  </si>
  <si>
    <t>уменьшение 1</t>
  </si>
  <si>
    <t>Итого капитал и обязательства (стр. 36+стр.43)</t>
  </si>
  <si>
    <t>49</t>
  </si>
  <si>
    <t xml:space="preserve">Приложение 11 </t>
  </si>
  <si>
    <t>Форма</t>
  </si>
  <si>
    <t>Отчет о прибылях и убытках</t>
  </si>
  <si>
    <t>Индекс формы административных данных: Ф2-БДиУИП.</t>
  </si>
  <si>
    <t>За отчетный период</t>
  </si>
  <si>
    <t>За период с начала текущего года (с нарастающим итогом)</t>
  </si>
  <si>
    <t>За аналогичный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</si>
  <si>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</si>
  <si>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</si>
  <si>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</si>
  <si>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</si>
  <si>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</si>
  <si>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</si>
  <si>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по ценным бумагам, имеющимся в наличии для продажи (за вычетом резервов на обесценение)</t>
  </si>
  <si>
    <t>1.3.1</t>
  </si>
  <si>
    <t>доходы в виде дивидендов по акциям, находящимся в портфеле ценных бумаг, имеющихся в наличии для продажи</t>
  </si>
  <si>
    <t>1.3.1.1</t>
  </si>
  <si>
    <t>доходы, связанные с амортизацией дисконта по ценным бумагам, имеющимся в наличии для продажи</t>
  </si>
  <si>
    <t>1.3.1.2</t>
  </si>
  <si>
    <t>по ценным бумагам, оцениваемым по справедливой стоимости, изменения которых отражаются в составе прибыли или убытка</t>
  </si>
  <si>
    <t>1.3.2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</si>
  <si>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</si>
  <si>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</si>
  <si>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>доходы, связанные с амортизацией дисконта по ценным бумагам, оцениваемым по справедливой стоимости</t>
  </si>
  <si>
    <t>1.3.2.2</t>
  </si>
  <si>
    <t>по ценным бумаги, удерживаемым до погашения (за вычетом резервов на обесценение)</t>
  </si>
  <si>
    <t>1.3.3</t>
  </si>
  <si>
    <t>доходы, связанные с амортизацией дисконта по ценным бумагам, удерживаемым до погашения</t>
  </si>
  <si>
    <t>1.3.3.1</t>
  </si>
  <si>
    <t>по операциям «обратное РЕПО»</t>
  </si>
  <si>
    <t>1.4</t>
  </si>
  <si>
    <t>прочие доходы, связанные с получением вознаграждения</t>
  </si>
  <si>
    <t>1.5</t>
  </si>
  <si>
    <t>Комиссионные вознаграждения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</si>
  <si>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</si>
  <si>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</si>
  <si>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</si>
  <si>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</si>
  <si>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</si>
  <si>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</si>
  <si>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</si>
  <si>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</si>
  <si>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</si>
  <si>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</si>
  <si>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</si>
  <si>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</si>
  <si>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</si>
  <si>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</si>
  <si>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</si>
  <si>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</si>
  <si>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</si>
  <si>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</si>
  <si>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</si>
  <si>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</si>
  <si>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</si>
  <si>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</si>
  <si>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</si>
  <si>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</si>
  <si>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</si>
  <si>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</si>
  <si>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</si>
  <si>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</si>
  <si>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</si>
  <si>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</si>
  <si>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</si>
  <si>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Итого доходов (сумма строк с 1 по 12)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</si>
  <si>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</si>
  <si>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</si>
  <si>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</si>
  <si>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</si>
  <si>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</si>
  <si>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</si>
  <si>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</si>
  <si>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</si>
  <si>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</si>
  <si>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</si>
  <si>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</si>
  <si>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</si>
  <si>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</si>
  <si>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</si>
  <si>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</si>
  <si>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</si>
  <si>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центрального депозитария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</si>
  <si>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</si>
  <si>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</si>
  <si>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</si>
  <si>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</si>
  <si>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</si>
  <si>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</si>
  <si>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</si>
  <si>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</si>
  <si>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</si>
  <si>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</si>
  <si>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</si>
  <si>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</si>
  <si>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</si>
  <si>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</si>
  <si>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</si>
  <si>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</si>
  <si>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</si>
  <si>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</si>
  <si>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</si>
  <si>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</si>
  <si>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</si>
  <si>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</si>
  <si>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</si>
  <si>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</si>
  <si>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</si>
  <si>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</si>
  <si>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</si>
  <si>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</si>
  <si>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</si>
  <si>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расходы и административные расходы</t>
  </si>
  <si>
    <t>26.3</t>
  </si>
  <si>
    <t>амортизационные отчисления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</si>
  <si>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</si>
  <si>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</si>
  <si>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</si>
  <si>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</si>
  <si>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</si>
  <si>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</si>
  <si>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Итого расходов (сумма строк с 14 по 27)</t>
  </si>
  <si>
    <t>Чистая прибыль (убыток) до уплаты корпоративного подоходного налога (стр.13-стр.28)</t>
  </si>
  <si>
    <t>Корпоративный подоходный налог</t>
  </si>
  <si>
    <t>Чистая прибыль (убыток) после уплаты корпоративного подоходного налога (стр.29-стр.30)</t>
  </si>
  <si>
    <t>Прибыль (убыток) от прекращенной деятельности</t>
  </si>
  <si>
    <t>Итого чистая прибыль (убыток) за период (стр.31+/-стр.32)</t>
  </si>
  <si>
    <t>Наименование Акционерное Общество   "Tengri Partners Investment Banking (Kazakhstan)"    Адрес  г. Алматы, пр. Аль-Фараби д.17 блок 4Б, офис 705</t>
  </si>
  <si>
    <t>Телефон 8 (727)3115108</t>
  </si>
  <si>
    <t>Адрес электронной почты l.kaimoldayeva@tengripartners.com</t>
  </si>
  <si>
    <t>фамилия, имя и отчество (при его наличии) подпись, телефон</t>
  </si>
  <si>
    <t>Главный бухгалтер или лицо, уполномоченное на подписание отчета</t>
  </si>
  <si>
    <t>Руководитель или лицо, уполномоченное им на подписание отчета</t>
  </si>
  <si>
    <t>Председатель Правления   Ушбаев А.Д. , 3115107           ____________________</t>
  </si>
  <si>
    <t xml:space="preserve">Прочие активы на конец отчетного периода включают: счет 294026 (сумма :5 000 000тг.); счет 1253 (сумма :6 145 188,48тг.); Прочие активы на конец предыдущего года включают: счет 294026 (сумма :4 000 000тг.); счет 129023 (сумма :25 966,8тг.); счет 1253 (сумма :11 895 103,98тг.);					</t>
  </si>
  <si>
    <t xml:space="preserve">Исполнитель Батыршаева Г.Б., тел 3115108  _________________________                                 </t>
  </si>
  <si>
    <t xml:space="preserve">Батыршаева Г.Б., тел 3115108  _________________________                                 </t>
  </si>
  <si>
    <t>Дата «06» октября 2020 года</t>
  </si>
  <si>
    <t xml:space="preserve">Прочие доходы за период с начала текущего года включают: Прочие доходы от финансирования (счет 6160(128 794,26тг.)); Прочие доходы (счет 628007(301 048,63тг.));счет (6280048: 1813245,03 тг.  корректировка дисконтирование займом); Прочие расходы за период с начала текущего года включают: Дисконтирование займов (счет 7340(358 615,46тг.)); Прочие доходы за аналогичный период с начала предыдущего года включают: Прочие доходы (счет 628007(266 587тг.)); 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</si>
</sst>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2"/>
    </font>
    <font>
      <sz val="10"/>
      <color theme="1"/>
      <name val="Times New Roman"/>
      <family val="2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sz val="1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3" fontId="9" fillId="0" borderId="2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3" fontId="10" fillId="0" borderId="2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3" fontId="10" fillId="0" borderId="0" xfId="1" applyNumberFormat="1" applyFont="1" applyAlignment="1">
      <alignment horizontal="center" vertical="center"/>
    </xf>
    <xf numFmtId="3" fontId="11" fillId="0" borderId="0" xfId="1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3" fillId="0" borderId="0" xfId="0" applyFont="1"/>
    <xf numFmtId="49" fontId="13" fillId="0" borderId="0" xfId="0" applyNumberFormat="1" applyFont="1"/>
    <xf numFmtId="0" fontId="13" fillId="0" borderId="0" xfId="0" applyFont="1" applyAlignment="1">
      <alignment horizont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49" fontId="7" fillId="0" borderId="1" xfId="0" applyNumberFormat="1" applyFont="1" applyBorder="1" applyAlignment="1">
      <alignment vertical="center" wrapText="1"/>
    </xf>
    <xf numFmtId="3" fontId="15" fillId="0" borderId="1" xfId="2" applyNumberFormat="1" applyFont="1" applyBorder="1" applyAlignment="1">
      <alignment horizontal="center"/>
    </xf>
    <xf numFmtId="3" fontId="15" fillId="2" borderId="1" xfId="2" applyNumberFormat="1" applyFont="1" applyFill="1" applyBorder="1" applyAlignment="1">
      <alignment horizontal="center"/>
    </xf>
    <xf numFmtId="164" fontId="16" fillId="0" borderId="1" xfId="0" applyNumberFormat="1" applyFont="1" applyBorder="1" applyAlignment="1">
      <alignment horizontal="center" vertical="center"/>
    </xf>
    <xf numFmtId="3" fontId="13" fillId="0" borderId="0" xfId="0" applyNumberFormat="1" applyFont="1"/>
    <xf numFmtId="0" fontId="13" fillId="0" borderId="1" xfId="0" applyFont="1" applyBorder="1" applyAlignment="1">
      <alignment horizontal="center"/>
    </xf>
    <xf numFmtId="0" fontId="13" fillId="0" borderId="0" xfId="3" applyFont="1" applyAlignment="1">
      <alignment wrapText="1"/>
    </xf>
    <xf numFmtId="0" fontId="2" fillId="0" borderId="0" xfId="3" applyFont="1" applyAlignment="1">
      <alignment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/>
    </xf>
    <xf numFmtId="3" fontId="2" fillId="0" borderId="0" xfId="3" applyNumberFormat="1" applyFont="1" applyAlignment="1">
      <alignment wrapText="1"/>
    </xf>
    <xf numFmtId="3" fontId="13" fillId="0" borderId="1" xfId="0" applyNumberFormat="1" applyFont="1" applyBorder="1" applyAlignment="1">
      <alignment horizontal="center"/>
    </xf>
    <xf numFmtId="3" fontId="0" fillId="0" borderId="0" xfId="0" applyNumberFormat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/>
    </xf>
    <xf numFmtId="3" fontId="10" fillId="0" borderId="1" xfId="1" applyNumberFormat="1" applyFont="1" applyBorder="1" applyAlignment="1">
      <alignment horizontal="center" vertical="center"/>
    </xf>
    <xf numFmtId="3" fontId="13" fillId="0" borderId="1" xfId="1" applyNumberFormat="1" applyFont="1" applyBorder="1" applyAlignment="1">
      <alignment horizontal="center" vertical="center"/>
    </xf>
    <xf numFmtId="3" fontId="11" fillId="0" borderId="1" xfId="1" applyNumberFormat="1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1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/>
    <xf numFmtId="0" fontId="1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0" fillId="0" borderId="0" xfId="0"/>
  </cellXfs>
  <cellStyles count="4">
    <cellStyle name="Normal 6" xfId="3" xr:uid="{183F88CF-C150-472A-8BF6-292A22AD43A5}"/>
    <cellStyle name="Normal_БУ" xfId="1" xr:uid="{2BCECE41-232F-4B4F-AB20-7D0FC0D268F2}"/>
    <cellStyle name="Normal_нов опиу месяц" xfId="2" xr:uid="{E784C22A-E28A-4E63-AB95-B3C4076F235E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ports%20to%20NB%20RK,%20AFN,%20Nalogovaia%20and%20other/&#1041;&#1080;&#1088;&#1078;&#1072;,%20&#1053;&#1050;,%20&#1040;&#1060;&#1053;,%20&#1053;&#1041;%20&#1056;&#1050;%20&#1077;&#1078;&#1077;&#1082;&#1074;&#1072;&#1088;&#1090;&#1072;&#1083;&#1100;&#1085;&#1099;&#1077;%20&#1086;&#1090;&#1095;&#1077;&#1090;&#1099;/&#1040;&#1060;&#1053;/2020/09%20&#1079;&#1072;%20&#1089;&#1077;&#1085;&#1090;&#1103;&#1073;&#1088;&#1100;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 2020"/>
      <sheetName val="ББ pfcb"/>
      <sheetName val="нов опиу 3 квартал"/>
      <sheetName val="TB_Dec"/>
      <sheetName val="ОПиУ 2020"/>
      <sheetName val="ОПиУ pfcb"/>
      <sheetName val="РПН_092019"/>
      <sheetName val="Пр2"/>
      <sheetName val="Пр3"/>
      <sheetName val="Пр4 pfcb"/>
      <sheetName val="Пр5"/>
      <sheetName val="РПН"/>
      <sheetName val="Пр16 таб 2"/>
      <sheetName val="Лист1"/>
      <sheetName val="Пр16 таб 3"/>
      <sheetName val="Вознагражпосрокам"/>
      <sheetName val="Пр6"/>
      <sheetName val="TB_сентябрь 2020"/>
      <sheetName val="ДЗ"/>
      <sheetName val="Лист2"/>
      <sheetName val="6010;7210"/>
      <sheetName val="Пр16 таб 1"/>
      <sheetName val="Пр17"/>
      <sheetName val="Пр18"/>
      <sheetName val="ОСВ"/>
      <sheetName val=" ББ"/>
      <sheetName val="ОПиУ"/>
      <sheetName val="Пр4"/>
      <sheetName val="Комментарии"/>
      <sheetName val="ДЗ  для пру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4">
          <cell r="B14" t="str">
            <v>Отчетный период: по состоянию на 01 октября 2020 года</v>
          </cell>
        </row>
        <row r="52">
          <cell r="B52" t="str">
            <v>Наименование Акционерное Общество   "Tengri Partners Investment Banking (Kazakhstan)"    Адрес  г. Алматы, пр. Аль-Фараби д.17 блок 4Б, офис 705</v>
          </cell>
        </row>
        <row r="53">
          <cell r="B53" t="str">
            <v>Телефон 8 (727)3115108</v>
          </cell>
        </row>
        <row r="54">
          <cell r="B54" t="str">
            <v>Адрес электронной почты g.batyrshayeva@tengripartners.com</v>
          </cell>
        </row>
        <row r="56">
          <cell r="B56" t="str">
            <v xml:space="preserve">Исполнитель Батыршаева Г.Б., тел 3115108  _________________________                                 </v>
          </cell>
        </row>
        <row r="59">
          <cell r="B59" t="str">
            <v>Главный бухгалтер или лицо, уполномоченное на подписание отчета</v>
          </cell>
        </row>
        <row r="60">
          <cell r="B60" t="str">
            <v xml:space="preserve">Батыршаева Г.Б., тел 3115108  _________________________                                 </v>
          </cell>
        </row>
        <row r="61">
          <cell r="B61" t="str">
            <v>фамилия, имя и отчество (при его наличии) подпись, телефон</v>
          </cell>
        </row>
        <row r="63">
          <cell r="B63" t="str">
            <v>Руководитель или лицо, уполномоченное им на подписание отчета</v>
          </cell>
        </row>
        <row r="64">
          <cell r="B64" t="str">
            <v>Председатель Правления   Ушбаев А.Д. , 3115107           ____________________</v>
          </cell>
        </row>
        <row r="65">
          <cell r="B65" t="str">
            <v>фамилия, имя и отчество (при его наличии) подпись, телефон</v>
          </cell>
        </row>
      </sheetData>
      <sheetData sheetId="8">
        <row r="6">
          <cell r="B6" t="str">
            <v>Отчетный период: по состоянию на 01 октября 2020 года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nline.zakon.kz/037987/www.nationalbank.k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nline.zakon.kz/037987/www.nationalbank.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30A45-3C57-44DF-A77D-54373EA69311}">
  <sheetPr>
    <pageSetUpPr fitToPage="1"/>
  </sheetPr>
  <dimension ref="A1:D150"/>
  <sheetViews>
    <sheetView topLeftCell="A73" workbookViewId="0">
      <selection activeCell="F72" sqref="F72"/>
    </sheetView>
  </sheetViews>
  <sheetFormatPr defaultRowHeight="12.75" x14ac:dyDescent="0.2"/>
  <cols>
    <col min="1" max="1" width="46.85546875" style="1" customWidth="1"/>
    <col min="2" max="2" width="11.140625" style="1" customWidth="1"/>
    <col min="3" max="3" width="16.28515625" style="2" customWidth="1"/>
    <col min="4" max="4" width="15.85546875" style="2" customWidth="1"/>
    <col min="5" max="223" width="9.140625" style="1"/>
    <col min="224" max="224" width="51.28515625" style="1" customWidth="1"/>
    <col min="225" max="225" width="21" style="1" customWidth="1"/>
    <col min="226" max="226" width="25.42578125" style="1" customWidth="1"/>
    <col min="227" max="227" width="27.28515625" style="1" customWidth="1"/>
    <col min="228" max="228" width="20.7109375" style="1" customWidth="1"/>
    <col min="229" max="234" width="0" style="1" hidden="1" customWidth="1"/>
    <col min="235" max="235" width="17.42578125" style="1" customWidth="1"/>
    <col min="236" max="479" width="9.140625" style="1"/>
    <col min="480" max="480" width="51.28515625" style="1" customWidth="1"/>
    <col min="481" max="481" width="21" style="1" customWidth="1"/>
    <col min="482" max="482" width="25.42578125" style="1" customWidth="1"/>
    <col min="483" max="483" width="27.28515625" style="1" customWidth="1"/>
    <col min="484" max="484" width="20.7109375" style="1" customWidth="1"/>
    <col min="485" max="490" width="0" style="1" hidden="1" customWidth="1"/>
    <col min="491" max="491" width="17.42578125" style="1" customWidth="1"/>
    <col min="492" max="735" width="9.140625" style="1"/>
    <col min="736" max="736" width="51.28515625" style="1" customWidth="1"/>
    <col min="737" max="737" width="21" style="1" customWidth="1"/>
    <col min="738" max="738" width="25.42578125" style="1" customWidth="1"/>
    <col min="739" max="739" width="27.28515625" style="1" customWidth="1"/>
    <col min="740" max="740" width="20.7109375" style="1" customWidth="1"/>
    <col min="741" max="746" width="0" style="1" hidden="1" customWidth="1"/>
    <col min="747" max="747" width="17.42578125" style="1" customWidth="1"/>
    <col min="748" max="991" width="9.140625" style="1"/>
    <col min="992" max="992" width="51.28515625" style="1" customWidth="1"/>
    <col min="993" max="993" width="21" style="1" customWidth="1"/>
    <col min="994" max="994" width="25.42578125" style="1" customWidth="1"/>
    <col min="995" max="995" width="27.28515625" style="1" customWidth="1"/>
    <col min="996" max="996" width="20.7109375" style="1" customWidth="1"/>
    <col min="997" max="1002" width="0" style="1" hidden="1" customWidth="1"/>
    <col min="1003" max="1003" width="17.42578125" style="1" customWidth="1"/>
    <col min="1004" max="1247" width="9.140625" style="1"/>
    <col min="1248" max="1248" width="51.28515625" style="1" customWidth="1"/>
    <col min="1249" max="1249" width="21" style="1" customWidth="1"/>
    <col min="1250" max="1250" width="25.42578125" style="1" customWidth="1"/>
    <col min="1251" max="1251" width="27.28515625" style="1" customWidth="1"/>
    <col min="1252" max="1252" width="20.7109375" style="1" customWidth="1"/>
    <col min="1253" max="1258" width="0" style="1" hidden="1" customWidth="1"/>
    <col min="1259" max="1259" width="17.42578125" style="1" customWidth="1"/>
    <col min="1260" max="1503" width="9.140625" style="1"/>
    <col min="1504" max="1504" width="51.28515625" style="1" customWidth="1"/>
    <col min="1505" max="1505" width="21" style="1" customWidth="1"/>
    <col min="1506" max="1506" width="25.42578125" style="1" customWidth="1"/>
    <col min="1507" max="1507" width="27.28515625" style="1" customWidth="1"/>
    <col min="1508" max="1508" width="20.7109375" style="1" customWidth="1"/>
    <col min="1509" max="1514" width="0" style="1" hidden="1" customWidth="1"/>
    <col min="1515" max="1515" width="17.42578125" style="1" customWidth="1"/>
    <col min="1516" max="1759" width="9.140625" style="1"/>
    <col min="1760" max="1760" width="51.28515625" style="1" customWidth="1"/>
    <col min="1761" max="1761" width="21" style="1" customWidth="1"/>
    <col min="1762" max="1762" width="25.42578125" style="1" customWidth="1"/>
    <col min="1763" max="1763" width="27.28515625" style="1" customWidth="1"/>
    <col min="1764" max="1764" width="20.7109375" style="1" customWidth="1"/>
    <col min="1765" max="1770" width="0" style="1" hidden="1" customWidth="1"/>
    <col min="1771" max="1771" width="17.42578125" style="1" customWidth="1"/>
    <col min="1772" max="2015" width="9.140625" style="1"/>
    <col min="2016" max="2016" width="51.28515625" style="1" customWidth="1"/>
    <col min="2017" max="2017" width="21" style="1" customWidth="1"/>
    <col min="2018" max="2018" width="25.42578125" style="1" customWidth="1"/>
    <col min="2019" max="2019" width="27.28515625" style="1" customWidth="1"/>
    <col min="2020" max="2020" width="20.7109375" style="1" customWidth="1"/>
    <col min="2021" max="2026" width="0" style="1" hidden="1" customWidth="1"/>
    <col min="2027" max="2027" width="17.42578125" style="1" customWidth="1"/>
    <col min="2028" max="2271" width="9.140625" style="1"/>
    <col min="2272" max="2272" width="51.28515625" style="1" customWidth="1"/>
    <col min="2273" max="2273" width="21" style="1" customWidth="1"/>
    <col min="2274" max="2274" width="25.42578125" style="1" customWidth="1"/>
    <col min="2275" max="2275" width="27.28515625" style="1" customWidth="1"/>
    <col min="2276" max="2276" width="20.7109375" style="1" customWidth="1"/>
    <col min="2277" max="2282" width="0" style="1" hidden="1" customWidth="1"/>
    <col min="2283" max="2283" width="17.42578125" style="1" customWidth="1"/>
    <col min="2284" max="2527" width="9.140625" style="1"/>
    <col min="2528" max="2528" width="51.28515625" style="1" customWidth="1"/>
    <col min="2529" max="2529" width="21" style="1" customWidth="1"/>
    <col min="2530" max="2530" width="25.42578125" style="1" customWidth="1"/>
    <col min="2531" max="2531" width="27.28515625" style="1" customWidth="1"/>
    <col min="2532" max="2532" width="20.7109375" style="1" customWidth="1"/>
    <col min="2533" max="2538" width="0" style="1" hidden="1" customWidth="1"/>
    <col min="2539" max="2539" width="17.42578125" style="1" customWidth="1"/>
    <col min="2540" max="2783" width="9.140625" style="1"/>
    <col min="2784" max="2784" width="51.28515625" style="1" customWidth="1"/>
    <col min="2785" max="2785" width="21" style="1" customWidth="1"/>
    <col min="2786" max="2786" width="25.42578125" style="1" customWidth="1"/>
    <col min="2787" max="2787" width="27.28515625" style="1" customWidth="1"/>
    <col min="2788" max="2788" width="20.7109375" style="1" customWidth="1"/>
    <col min="2789" max="2794" width="0" style="1" hidden="1" customWidth="1"/>
    <col min="2795" max="2795" width="17.42578125" style="1" customWidth="1"/>
    <col min="2796" max="3039" width="9.140625" style="1"/>
    <col min="3040" max="3040" width="51.28515625" style="1" customWidth="1"/>
    <col min="3041" max="3041" width="21" style="1" customWidth="1"/>
    <col min="3042" max="3042" width="25.42578125" style="1" customWidth="1"/>
    <col min="3043" max="3043" width="27.28515625" style="1" customWidth="1"/>
    <col min="3044" max="3044" width="20.7109375" style="1" customWidth="1"/>
    <col min="3045" max="3050" width="0" style="1" hidden="1" customWidth="1"/>
    <col min="3051" max="3051" width="17.42578125" style="1" customWidth="1"/>
    <col min="3052" max="3295" width="9.140625" style="1"/>
    <col min="3296" max="3296" width="51.28515625" style="1" customWidth="1"/>
    <col min="3297" max="3297" width="21" style="1" customWidth="1"/>
    <col min="3298" max="3298" width="25.42578125" style="1" customWidth="1"/>
    <col min="3299" max="3299" width="27.28515625" style="1" customWidth="1"/>
    <col min="3300" max="3300" width="20.7109375" style="1" customWidth="1"/>
    <col min="3301" max="3306" width="0" style="1" hidden="1" customWidth="1"/>
    <col min="3307" max="3307" width="17.42578125" style="1" customWidth="1"/>
    <col min="3308" max="3551" width="9.140625" style="1"/>
    <col min="3552" max="3552" width="51.28515625" style="1" customWidth="1"/>
    <col min="3553" max="3553" width="21" style="1" customWidth="1"/>
    <col min="3554" max="3554" width="25.42578125" style="1" customWidth="1"/>
    <col min="3555" max="3555" width="27.28515625" style="1" customWidth="1"/>
    <col min="3556" max="3556" width="20.7109375" style="1" customWidth="1"/>
    <col min="3557" max="3562" width="0" style="1" hidden="1" customWidth="1"/>
    <col min="3563" max="3563" width="17.42578125" style="1" customWidth="1"/>
    <col min="3564" max="3807" width="9.140625" style="1"/>
    <col min="3808" max="3808" width="51.28515625" style="1" customWidth="1"/>
    <col min="3809" max="3809" width="21" style="1" customWidth="1"/>
    <col min="3810" max="3810" width="25.42578125" style="1" customWidth="1"/>
    <col min="3811" max="3811" width="27.28515625" style="1" customWidth="1"/>
    <col min="3812" max="3812" width="20.7109375" style="1" customWidth="1"/>
    <col min="3813" max="3818" width="0" style="1" hidden="1" customWidth="1"/>
    <col min="3819" max="3819" width="17.42578125" style="1" customWidth="1"/>
    <col min="3820" max="4063" width="9.140625" style="1"/>
    <col min="4064" max="4064" width="51.28515625" style="1" customWidth="1"/>
    <col min="4065" max="4065" width="21" style="1" customWidth="1"/>
    <col min="4066" max="4066" width="25.42578125" style="1" customWidth="1"/>
    <col min="4067" max="4067" width="27.28515625" style="1" customWidth="1"/>
    <col min="4068" max="4068" width="20.7109375" style="1" customWidth="1"/>
    <col min="4069" max="4074" width="0" style="1" hidden="1" customWidth="1"/>
    <col min="4075" max="4075" width="17.42578125" style="1" customWidth="1"/>
    <col min="4076" max="4319" width="9.140625" style="1"/>
    <col min="4320" max="4320" width="51.28515625" style="1" customWidth="1"/>
    <col min="4321" max="4321" width="21" style="1" customWidth="1"/>
    <col min="4322" max="4322" width="25.42578125" style="1" customWidth="1"/>
    <col min="4323" max="4323" width="27.28515625" style="1" customWidth="1"/>
    <col min="4324" max="4324" width="20.7109375" style="1" customWidth="1"/>
    <col min="4325" max="4330" width="0" style="1" hidden="1" customWidth="1"/>
    <col min="4331" max="4331" width="17.42578125" style="1" customWidth="1"/>
    <col min="4332" max="4575" width="9.140625" style="1"/>
    <col min="4576" max="4576" width="51.28515625" style="1" customWidth="1"/>
    <col min="4577" max="4577" width="21" style="1" customWidth="1"/>
    <col min="4578" max="4578" width="25.42578125" style="1" customWidth="1"/>
    <col min="4579" max="4579" width="27.28515625" style="1" customWidth="1"/>
    <col min="4580" max="4580" width="20.7109375" style="1" customWidth="1"/>
    <col min="4581" max="4586" width="0" style="1" hidden="1" customWidth="1"/>
    <col min="4587" max="4587" width="17.42578125" style="1" customWidth="1"/>
    <col min="4588" max="4831" width="9.140625" style="1"/>
    <col min="4832" max="4832" width="51.28515625" style="1" customWidth="1"/>
    <col min="4833" max="4833" width="21" style="1" customWidth="1"/>
    <col min="4834" max="4834" width="25.42578125" style="1" customWidth="1"/>
    <col min="4835" max="4835" width="27.28515625" style="1" customWidth="1"/>
    <col min="4836" max="4836" width="20.7109375" style="1" customWidth="1"/>
    <col min="4837" max="4842" width="0" style="1" hidden="1" customWidth="1"/>
    <col min="4843" max="4843" width="17.42578125" style="1" customWidth="1"/>
    <col min="4844" max="5087" width="9.140625" style="1"/>
    <col min="5088" max="5088" width="51.28515625" style="1" customWidth="1"/>
    <col min="5089" max="5089" width="21" style="1" customWidth="1"/>
    <col min="5090" max="5090" width="25.42578125" style="1" customWidth="1"/>
    <col min="5091" max="5091" width="27.28515625" style="1" customWidth="1"/>
    <col min="5092" max="5092" width="20.7109375" style="1" customWidth="1"/>
    <col min="5093" max="5098" width="0" style="1" hidden="1" customWidth="1"/>
    <col min="5099" max="5099" width="17.42578125" style="1" customWidth="1"/>
    <col min="5100" max="5343" width="9.140625" style="1"/>
    <col min="5344" max="5344" width="51.28515625" style="1" customWidth="1"/>
    <col min="5345" max="5345" width="21" style="1" customWidth="1"/>
    <col min="5346" max="5346" width="25.42578125" style="1" customWidth="1"/>
    <col min="5347" max="5347" width="27.28515625" style="1" customWidth="1"/>
    <col min="5348" max="5348" width="20.7109375" style="1" customWidth="1"/>
    <col min="5349" max="5354" width="0" style="1" hidden="1" customWidth="1"/>
    <col min="5355" max="5355" width="17.42578125" style="1" customWidth="1"/>
    <col min="5356" max="5599" width="9.140625" style="1"/>
    <col min="5600" max="5600" width="51.28515625" style="1" customWidth="1"/>
    <col min="5601" max="5601" width="21" style="1" customWidth="1"/>
    <col min="5602" max="5602" width="25.42578125" style="1" customWidth="1"/>
    <col min="5603" max="5603" width="27.28515625" style="1" customWidth="1"/>
    <col min="5604" max="5604" width="20.7109375" style="1" customWidth="1"/>
    <col min="5605" max="5610" width="0" style="1" hidden="1" customWidth="1"/>
    <col min="5611" max="5611" width="17.42578125" style="1" customWidth="1"/>
    <col min="5612" max="5855" width="9.140625" style="1"/>
    <col min="5856" max="5856" width="51.28515625" style="1" customWidth="1"/>
    <col min="5857" max="5857" width="21" style="1" customWidth="1"/>
    <col min="5858" max="5858" width="25.42578125" style="1" customWidth="1"/>
    <col min="5859" max="5859" width="27.28515625" style="1" customWidth="1"/>
    <col min="5860" max="5860" width="20.7109375" style="1" customWidth="1"/>
    <col min="5861" max="5866" width="0" style="1" hidden="1" customWidth="1"/>
    <col min="5867" max="5867" width="17.42578125" style="1" customWidth="1"/>
    <col min="5868" max="6111" width="9.140625" style="1"/>
    <col min="6112" max="6112" width="51.28515625" style="1" customWidth="1"/>
    <col min="6113" max="6113" width="21" style="1" customWidth="1"/>
    <col min="6114" max="6114" width="25.42578125" style="1" customWidth="1"/>
    <col min="6115" max="6115" width="27.28515625" style="1" customWidth="1"/>
    <col min="6116" max="6116" width="20.7109375" style="1" customWidth="1"/>
    <col min="6117" max="6122" width="0" style="1" hidden="1" customWidth="1"/>
    <col min="6123" max="6123" width="17.42578125" style="1" customWidth="1"/>
    <col min="6124" max="6367" width="9.140625" style="1"/>
    <col min="6368" max="6368" width="51.28515625" style="1" customWidth="1"/>
    <col min="6369" max="6369" width="21" style="1" customWidth="1"/>
    <col min="6370" max="6370" width="25.42578125" style="1" customWidth="1"/>
    <col min="6371" max="6371" width="27.28515625" style="1" customWidth="1"/>
    <col min="6372" max="6372" width="20.7109375" style="1" customWidth="1"/>
    <col min="6373" max="6378" width="0" style="1" hidden="1" customWidth="1"/>
    <col min="6379" max="6379" width="17.42578125" style="1" customWidth="1"/>
    <col min="6380" max="6623" width="9.140625" style="1"/>
    <col min="6624" max="6624" width="51.28515625" style="1" customWidth="1"/>
    <col min="6625" max="6625" width="21" style="1" customWidth="1"/>
    <col min="6626" max="6626" width="25.42578125" style="1" customWidth="1"/>
    <col min="6627" max="6627" width="27.28515625" style="1" customWidth="1"/>
    <col min="6628" max="6628" width="20.7109375" style="1" customWidth="1"/>
    <col min="6629" max="6634" width="0" style="1" hidden="1" customWidth="1"/>
    <col min="6635" max="6635" width="17.42578125" style="1" customWidth="1"/>
    <col min="6636" max="6879" width="9.140625" style="1"/>
    <col min="6880" max="6880" width="51.28515625" style="1" customWidth="1"/>
    <col min="6881" max="6881" width="21" style="1" customWidth="1"/>
    <col min="6882" max="6882" width="25.42578125" style="1" customWidth="1"/>
    <col min="6883" max="6883" width="27.28515625" style="1" customWidth="1"/>
    <col min="6884" max="6884" width="20.7109375" style="1" customWidth="1"/>
    <col min="6885" max="6890" width="0" style="1" hidden="1" customWidth="1"/>
    <col min="6891" max="6891" width="17.42578125" style="1" customWidth="1"/>
    <col min="6892" max="7135" width="9.140625" style="1"/>
    <col min="7136" max="7136" width="51.28515625" style="1" customWidth="1"/>
    <col min="7137" max="7137" width="21" style="1" customWidth="1"/>
    <col min="7138" max="7138" width="25.42578125" style="1" customWidth="1"/>
    <col min="7139" max="7139" width="27.28515625" style="1" customWidth="1"/>
    <col min="7140" max="7140" width="20.7109375" style="1" customWidth="1"/>
    <col min="7141" max="7146" width="0" style="1" hidden="1" customWidth="1"/>
    <col min="7147" max="7147" width="17.42578125" style="1" customWidth="1"/>
    <col min="7148" max="7391" width="9.140625" style="1"/>
    <col min="7392" max="7392" width="51.28515625" style="1" customWidth="1"/>
    <col min="7393" max="7393" width="21" style="1" customWidth="1"/>
    <col min="7394" max="7394" width="25.42578125" style="1" customWidth="1"/>
    <col min="7395" max="7395" width="27.28515625" style="1" customWidth="1"/>
    <col min="7396" max="7396" width="20.7109375" style="1" customWidth="1"/>
    <col min="7397" max="7402" width="0" style="1" hidden="1" customWidth="1"/>
    <col min="7403" max="7403" width="17.42578125" style="1" customWidth="1"/>
    <col min="7404" max="7647" width="9.140625" style="1"/>
    <col min="7648" max="7648" width="51.28515625" style="1" customWidth="1"/>
    <col min="7649" max="7649" width="21" style="1" customWidth="1"/>
    <col min="7650" max="7650" width="25.42578125" style="1" customWidth="1"/>
    <col min="7651" max="7651" width="27.28515625" style="1" customWidth="1"/>
    <col min="7652" max="7652" width="20.7109375" style="1" customWidth="1"/>
    <col min="7653" max="7658" width="0" style="1" hidden="1" customWidth="1"/>
    <col min="7659" max="7659" width="17.42578125" style="1" customWidth="1"/>
    <col min="7660" max="7903" width="9.140625" style="1"/>
    <col min="7904" max="7904" width="51.28515625" style="1" customWidth="1"/>
    <col min="7905" max="7905" width="21" style="1" customWidth="1"/>
    <col min="7906" max="7906" width="25.42578125" style="1" customWidth="1"/>
    <col min="7907" max="7907" width="27.28515625" style="1" customWidth="1"/>
    <col min="7908" max="7908" width="20.7109375" style="1" customWidth="1"/>
    <col min="7909" max="7914" width="0" style="1" hidden="1" customWidth="1"/>
    <col min="7915" max="7915" width="17.42578125" style="1" customWidth="1"/>
    <col min="7916" max="8159" width="9.140625" style="1"/>
    <col min="8160" max="8160" width="51.28515625" style="1" customWidth="1"/>
    <col min="8161" max="8161" width="21" style="1" customWidth="1"/>
    <col min="8162" max="8162" width="25.42578125" style="1" customWidth="1"/>
    <col min="8163" max="8163" width="27.28515625" style="1" customWidth="1"/>
    <col min="8164" max="8164" width="20.7109375" style="1" customWidth="1"/>
    <col min="8165" max="8170" width="0" style="1" hidden="1" customWidth="1"/>
    <col min="8171" max="8171" width="17.42578125" style="1" customWidth="1"/>
    <col min="8172" max="8415" width="9.140625" style="1"/>
    <col min="8416" max="8416" width="51.28515625" style="1" customWidth="1"/>
    <col min="8417" max="8417" width="21" style="1" customWidth="1"/>
    <col min="8418" max="8418" width="25.42578125" style="1" customWidth="1"/>
    <col min="8419" max="8419" width="27.28515625" style="1" customWidth="1"/>
    <col min="8420" max="8420" width="20.7109375" style="1" customWidth="1"/>
    <col min="8421" max="8426" width="0" style="1" hidden="1" customWidth="1"/>
    <col min="8427" max="8427" width="17.42578125" style="1" customWidth="1"/>
    <col min="8428" max="8671" width="9.140625" style="1"/>
    <col min="8672" max="8672" width="51.28515625" style="1" customWidth="1"/>
    <col min="8673" max="8673" width="21" style="1" customWidth="1"/>
    <col min="8674" max="8674" width="25.42578125" style="1" customWidth="1"/>
    <col min="8675" max="8675" width="27.28515625" style="1" customWidth="1"/>
    <col min="8676" max="8676" width="20.7109375" style="1" customWidth="1"/>
    <col min="8677" max="8682" width="0" style="1" hidden="1" customWidth="1"/>
    <col min="8683" max="8683" width="17.42578125" style="1" customWidth="1"/>
    <col min="8684" max="8927" width="9.140625" style="1"/>
    <col min="8928" max="8928" width="51.28515625" style="1" customWidth="1"/>
    <col min="8929" max="8929" width="21" style="1" customWidth="1"/>
    <col min="8930" max="8930" width="25.42578125" style="1" customWidth="1"/>
    <col min="8931" max="8931" width="27.28515625" style="1" customWidth="1"/>
    <col min="8932" max="8932" width="20.7109375" style="1" customWidth="1"/>
    <col min="8933" max="8938" width="0" style="1" hidden="1" customWidth="1"/>
    <col min="8939" max="8939" width="17.42578125" style="1" customWidth="1"/>
    <col min="8940" max="9183" width="9.140625" style="1"/>
    <col min="9184" max="9184" width="51.28515625" style="1" customWidth="1"/>
    <col min="9185" max="9185" width="21" style="1" customWidth="1"/>
    <col min="9186" max="9186" width="25.42578125" style="1" customWidth="1"/>
    <col min="9187" max="9187" width="27.28515625" style="1" customWidth="1"/>
    <col min="9188" max="9188" width="20.7109375" style="1" customWidth="1"/>
    <col min="9189" max="9194" width="0" style="1" hidden="1" customWidth="1"/>
    <col min="9195" max="9195" width="17.42578125" style="1" customWidth="1"/>
    <col min="9196" max="9439" width="9.140625" style="1"/>
    <col min="9440" max="9440" width="51.28515625" style="1" customWidth="1"/>
    <col min="9441" max="9441" width="21" style="1" customWidth="1"/>
    <col min="9442" max="9442" width="25.42578125" style="1" customWidth="1"/>
    <col min="9443" max="9443" width="27.28515625" style="1" customWidth="1"/>
    <col min="9444" max="9444" width="20.7109375" style="1" customWidth="1"/>
    <col min="9445" max="9450" width="0" style="1" hidden="1" customWidth="1"/>
    <col min="9451" max="9451" width="17.42578125" style="1" customWidth="1"/>
    <col min="9452" max="9695" width="9.140625" style="1"/>
    <col min="9696" max="9696" width="51.28515625" style="1" customWidth="1"/>
    <col min="9697" max="9697" width="21" style="1" customWidth="1"/>
    <col min="9698" max="9698" width="25.42578125" style="1" customWidth="1"/>
    <col min="9699" max="9699" width="27.28515625" style="1" customWidth="1"/>
    <col min="9700" max="9700" width="20.7109375" style="1" customWidth="1"/>
    <col min="9701" max="9706" width="0" style="1" hidden="1" customWidth="1"/>
    <col min="9707" max="9707" width="17.42578125" style="1" customWidth="1"/>
    <col min="9708" max="9951" width="9.140625" style="1"/>
    <col min="9952" max="9952" width="51.28515625" style="1" customWidth="1"/>
    <col min="9953" max="9953" width="21" style="1" customWidth="1"/>
    <col min="9954" max="9954" width="25.42578125" style="1" customWidth="1"/>
    <col min="9955" max="9955" width="27.28515625" style="1" customWidth="1"/>
    <col min="9956" max="9956" width="20.7109375" style="1" customWidth="1"/>
    <col min="9957" max="9962" width="0" style="1" hidden="1" customWidth="1"/>
    <col min="9963" max="9963" width="17.42578125" style="1" customWidth="1"/>
    <col min="9964" max="10207" width="9.140625" style="1"/>
    <col min="10208" max="10208" width="51.28515625" style="1" customWidth="1"/>
    <col min="10209" max="10209" width="21" style="1" customWidth="1"/>
    <col min="10210" max="10210" width="25.42578125" style="1" customWidth="1"/>
    <col min="10211" max="10211" width="27.28515625" style="1" customWidth="1"/>
    <col min="10212" max="10212" width="20.7109375" style="1" customWidth="1"/>
    <col min="10213" max="10218" width="0" style="1" hidden="1" customWidth="1"/>
    <col min="10219" max="10219" width="17.42578125" style="1" customWidth="1"/>
    <col min="10220" max="10463" width="9.140625" style="1"/>
    <col min="10464" max="10464" width="51.28515625" style="1" customWidth="1"/>
    <col min="10465" max="10465" width="21" style="1" customWidth="1"/>
    <col min="10466" max="10466" width="25.42578125" style="1" customWidth="1"/>
    <col min="10467" max="10467" width="27.28515625" style="1" customWidth="1"/>
    <col min="10468" max="10468" width="20.7109375" style="1" customWidth="1"/>
    <col min="10469" max="10474" width="0" style="1" hidden="1" customWidth="1"/>
    <col min="10475" max="10475" width="17.42578125" style="1" customWidth="1"/>
    <col min="10476" max="10719" width="9.140625" style="1"/>
    <col min="10720" max="10720" width="51.28515625" style="1" customWidth="1"/>
    <col min="10721" max="10721" width="21" style="1" customWidth="1"/>
    <col min="10722" max="10722" width="25.42578125" style="1" customWidth="1"/>
    <col min="10723" max="10723" width="27.28515625" style="1" customWidth="1"/>
    <col min="10724" max="10724" width="20.7109375" style="1" customWidth="1"/>
    <col min="10725" max="10730" width="0" style="1" hidden="1" customWidth="1"/>
    <col min="10731" max="10731" width="17.42578125" style="1" customWidth="1"/>
    <col min="10732" max="10975" width="9.140625" style="1"/>
    <col min="10976" max="10976" width="51.28515625" style="1" customWidth="1"/>
    <col min="10977" max="10977" width="21" style="1" customWidth="1"/>
    <col min="10978" max="10978" width="25.42578125" style="1" customWidth="1"/>
    <col min="10979" max="10979" width="27.28515625" style="1" customWidth="1"/>
    <col min="10980" max="10980" width="20.7109375" style="1" customWidth="1"/>
    <col min="10981" max="10986" width="0" style="1" hidden="1" customWidth="1"/>
    <col min="10987" max="10987" width="17.42578125" style="1" customWidth="1"/>
    <col min="10988" max="11231" width="9.140625" style="1"/>
    <col min="11232" max="11232" width="51.28515625" style="1" customWidth="1"/>
    <col min="11233" max="11233" width="21" style="1" customWidth="1"/>
    <col min="11234" max="11234" width="25.42578125" style="1" customWidth="1"/>
    <col min="11235" max="11235" width="27.28515625" style="1" customWidth="1"/>
    <col min="11236" max="11236" width="20.7109375" style="1" customWidth="1"/>
    <col min="11237" max="11242" width="0" style="1" hidden="1" customWidth="1"/>
    <col min="11243" max="11243" width="17.42578125" style="1" customWidth="1"/>
    <col min="11244" max="11487" width="9.140625" style="1"/>
    <col min="11488" max="11488" width="51.28515625" style="1" customWidth="1"/>
    <col min="11489" max="11489" width="21" style="1" customWidth="1"/>
    <col min="11490" max="11490" width="25.42578125" style="1" customWidth="1"/>
    <col min="11491" max="11491" width="27.28515625" style="1" customWidth="1"/>
    <col min="11492" max="11492" width="20.7109375" style="1" customWidth="1"/>
    <col min="11493" max="11498" width="0" style="1" hidden="1" customWidth="1"/>
    <col min="11499" max="11499" width="17.42578125" style="1" customWidth="1"/>
    <col min="11500" max="11743" width="9.140625" style="1"/>
    <col min="11744" max="11744" width="51.28515625" style="1" customWidth="1"/>
    <col min="11745" max="11745" width="21" style="1" customWidth="1"/>
    <col min="11746" max="11746" width="25.42578125" style="1" customWidth="1"/>
    <col min="11747" max="11747" width="27.28515625" style="1" customWidth="1"/>
    <col min="11748" max="11748" width="20.7109375" style="1" customWidth="1"/>
    <col min="11749" max="11754" width="0" style="1" hidden="1" customWidth="1"/>
    <col min="11755" max="11755" width="17.42578125" style="1" customWidth="1"/>
    <col min="11756" max="11999" width="9.140625" style="1"/>
    <col min="12000" max="12000" width="51.28515625" style="1" customWidth="1"/>
    <col min="12001" max="12001" width="21" style="1" customWidth="1"/>
    <col min="12002" max="12002" width="25.42578125" style="1" customWidth="1"/>
    <col min="12003" max="12003" width="27.28515625" style="1" customWidth="1"/>
    <col min="12004" max="12004" width="20.7109375" style="1" customWidth="1"/>
    <col min="12005" max="12010" width="0" style="1" hidden="1" customWidth="1"/>
    <col min="12011" max="12011" width="17.42578125" style="1" customWidth="1"/>
    <col min="12012" max="12255" width="9.140625" style="1"/>
    <col min="12256" max="12256" width="51.28515625" style="1" customWidth="1"/>
    <col min="12257" max="12257" width="21" style="1" customWidth="1"/>
    <col min="12258" max="12258" width="25.42578125" style="1" customWidth="1"/>
    <col min="12259" max="12259" width="27.28515625" style="1" customWidth="1"/>
    <col min="12260" max="12260" width="20.7109375" style="1" customWidth="1"/>
    <col min="12261" max="12266" width="0" style="1" hidden="1" customWidth="1"/>
    <col min="12267" max="12267" width="17.42578125" style="1" customWidth="1"/>
    <col min="12268" max="12511" width="9.140625" style="1"/>
    <col min="12512" max="12512" width="51.28515625" style="1" customWidth="1"/>
    <col min="12513" max="12513" width="21" style="1" customWidth="1"/>
    <col min="12514" max="12514" width="25.42578125" style="1" customWidth="1"/>
    <col min="12515" max="12515" width="27.28515625" style="1" customWidth="1"/>
    <col min="12516" max="12516" width="20.7109375" style="1" customWidth="1"/>
    <col min="12517" max="12522" width="0" style="1" hidden="1" customWidth="1"/>
    <col min="12523" max="12523" width="17.42578125" style="1" customWidth="1"/>
    <col min="12524" max="12767" width="9.140625" style="1"/>
    <col min="12768" max="12768" width="51.28515625" style="1" customWidth="1"/>
    <col min="12769" max="12769" width="21" style="1" customWidth="1"/>
    <col min="12770" max="12770" width="25.42578125" style="1" customWidth="1"/>
    <col min="12771" max="12771" width="27.28515625" style="1" customWidth="1"/>
    <col min="12772" max="12772" width="20.7109375" style="1" customWidth="1"/>
    <col min="12773" max="12778" width="0" style="1" hidden="1" customWidth="1"/>
    <col min="12779" max="12779" width="17.42578125" style="1" customWidth="1"/>
    <col min="12780" max="13023" width="9.140625" style="1"/>
    <col min="13024" max="13024" width="51.28515625" style="1" customWidth="1"/>
    <col min="13025" max="13025" width="21" style="1" customWidth="1"/>
    <col min="13026" max="13026" width="25.42578125" style="1" customWidth="1"/>
    <col min="13027" max="13027" width="27.28515625" style="1" customWidth="1"/>
    <col min="13028" max="13028" width="20.7109375" style="1" customWidth="1"/>
    <col min="13029" max="13034" width="0" style="1" hidden="1" customWidth="1"/>
    <col min="13035" max="13035" width="17.42578125" style="1" customWidth="1"/>
    <col min="13036" max="13279" width="9.140625" style="1"/>
    <col min="13280" max="13280" width="51.28515625" style="1" customWidth="1"/>
    <col min="13281" max="13281" width="21" style="1" customWidth="1"/>
    <col min="13282" max="13282" width="25.42578125" style="1" customWidth="1"/>
    <col min="13283" max="13283" width="27.28515625" style="1" customWidth="1"/>
    <col min="13284" max="13284" width="20.7109375" style="1" customWidth="1"/>
    <col min="13285" max="13290" width="0" style="1" hidden="1" customWidth="1"/>
    <col min="13291" max="13291" width="17.42578125" style="1" customWidth="1"/>
    <col min="13292" max="13535" width="9.140625" style="1"/>
    <col min="13536" max="13536" width="51.28515625" style="1" customWidth="1"/>
    <col min="13537" max="13537" width="21" style="1" customWidth="1"/>
    <col min="13538" max="13538" width="25.42578125" style="1" customWidth="1"/>
    <col min="13539" max="13539" width="27.28515625" style="1" customWidth="1"/>
    <col min="13540" max="13540" width="20.7109375" style="1" customWidth="1"/>
    <col min="13541" max="13546" width="0" style="1" hidden="1" customWidth="1"/>
    <col min="13547" max="13547" width="17.42578125" style="1" customWidth="1"/>
    <col min="13548" max="13791" width="9.140625" style="1"/>
    <col min="13792" max="13792" width="51.28515625" style="1" customWidth="1"/>
    <col min="13793" max="13793" width="21" style="1" customWidth="1"/>
    <col min="13794" max="13794" width="25.42578125" style="1" customWidth="1"/>
    <col min="13795" max="13795" width="27.28515625" style="1" customWidth="1"/>
    <col min="13796" max="13796" width="20.7109375" style="1" customWidth="1"/>
    <col min="13797" max="13802" width="0" style="1" hidden="1" customWidth="1"/>
    <col min="13803" max="13803" width="17.42578125" style="1" customWidth="1"/>
    <col min="13804" max="14047" width="9.140625" style="1"/>
    <col min="14048" max="14048" width="51.28515625" style="1" customWidth="1"/>
    <col min="14049" max="14049" width="21" style="1" customWidth="1"/>
    <col min="14050" max="14050" width="25.42578125" style="1" customWidth="1"/>
    <col min="14051" max="14051" width="27.28515625" style="1" customWidth="1"/>
    <col min="14052" max="14052" width="20.7109375" style="1" customWidth="1"/>
    <col min="14053" max="14058" width="0" style="1" hidden="1" customWidth="1"/>
    <col min="14059" max="14059" width="17.42578125" style="1" customWidth="1"/>
    <col min="14060" max="14303" width="9.140625" style="1"/>
    <col min="14304" max="14304" width="51.28515625" style="1" customWidth="1"/>
    <col min="14305" max="14305" width="21" style="1" customWidth="1"/>
    <col min="14306" max="14306" width="25.42578125" style="1" customWidth="1"/>
    <col min="14307" max="14307" width="27.28515625" style="1" customWidth="1"/>
    <col min="14308" max="14308" width="20.7109375" style="1" customWidth="1"/>
    <col min="14309" max="14314" width="0" style="1" hidden="1" customWidth="1"/>
    <col min="14315" max="14315" width="17.42578125" style="1" customWidth="1"/>
    <col min="14316" max="14559" width="9.140625" style="1"/>
    <col min="14560" max="14560" width="51.28515625" style="1" customWidth="1"/>
    <col min="14561" max="14561" width="21" style="1" customWidth="1"/>
    <col min="14562" max="14562" width="25.42578125" style="1" customWidth="1"/>
    <col min="14563" max="14563" width="27.28515625" style="1" customWidth="1"/>
    <col min="14564" max="14564" width="20.7109375" style="1" customWidth="1"/>
    <col min="14565" max="14570" width="0" style="1" hidden="1" customWidth="1"/>
    <col min="14571" max="14571" width="17.42578125" style="1" customWidth="1"/>
    <col min="14572" max="14815" width="9.140625" style="1"/>
    <col min="14816" max="14816" width="51.28515625" style="1" customWidth="1"/>
    <col min="14817" max="14817" width="21" style="1" customWidth="1"/>
    <col min="14818" max="14818" width="25.42578125" style="1" customWidth="1"/>
    <col min="14819" max="14819" width="27.28515625" style="1" customWidth="1"/>
    <col min="14820" max="14820" width="20.7109375" style="1" customWidth="1"/>
    <col min="14821" max="14826" width="0" style="1" hidden="1" customWidth="1"/>
    <col min="14827" max="14827" width="17.42578125" style="1" customWidth="1"/>
    <col min="14828" max="15071" width="9.140625" style="1"/>
    <col min="15072" max="15072" width="51.28515625" style="1" customWidth="1"/>
    <col min="15073" max="15073" width="21" style="1" customWidth="1"/>
    <col min="15074" max="15074" width="25.42578125" style="1" customWidth="1"/>
    <col min="15075" max="15075" width="27.28515625" style="1" customWidth="1"/>
    <col min="15076" max="15076" width="20.7109375" style="1" customWidth="1"/>
    <col min="15077" max="15082" width="0" style="1" hidden="1" customWidth="1"/>
    <col min="15083" max="15083" width="17.42578125" style="1" customWidth="1"/>
    <col min="15084" max="15327" width="9.140625" style="1"/>
    <col min="15328" max="15328" width="51.28515625" style="1" customWidth="1"/>
    <col min="15329" max="15329" width="21" style="1" customWidth="1"/>
    <col min="15330" max="15330" width="25.42578125" style="1" customWidth="1"/>
    <col min="15331" max="15331" width="27.28515625" style="1" customWidth="1"/>
    <col min="15332" max="15332" width="20.7109375" style="1" customWidth="1"/>
    <col min="15333" max="15338" width="0" style="1" hidden="1" customWidth="1"/>
    <col min="15339" max="15339" width="17.42578125" style="1" customWidth="1"/>
    <col min="15340" max="15583" width="9.140625" style="1"/>
    <col min="15584" max="15584" width="51.28515625" style="1" customWidth="1"/>
    <col min="15585" max="15585" width="21" style="1" customWidth="1"/>
    <col min="15586" max="15586" width="25.42578125" style="1" customWidth="1"/>
    <col min="15587" max="15587" width="27.28515625" style="1" customWidth="1"/>
    <col min="15588" max="15588" width="20.7109375" style="1" customWidth="1"/>
    <col min="15589" max="15594" width="0" style="1" hidden="1" customWidth="1"/>
    <col min="15595" max="15595" width="17.42578125" style="1" customWidth="1"/>
    <col min="15596" max="15839" width="9.140625" style="1"/>
    <col min="15840" max="15840" width="51.28515625" style="1" customWidth="1"/>
    <col min="15841" max="15841" width="21" style="1" customWidth="1"/>
    <col min="15842" max="15842" width="25.42578125" style="1" customWidth="1"/>
    <col min="15843" max="15843" width="27.28515625" style="1" customWidth="1"/>
    <col min="15844" max="15844" width="20.7109375" style="1" customWidth="1"/>
    <col min="15845" max="15850" width="0" style="1" hidden="1" customWidth="1"/>
    <col min="15851" max="15851" width="17.42578125" style="1" customWidth="1"/>
    <col min="15852" max="16095" width="9.140625" style="1"/>
    <col min="16096" max="16096" width="51.28515625" style="1" customWidth="1"/>
    <col min="16097" max="16097" width="21" style="1" customWidth="1"/>
    <col min="16098" max="16098" width="25.42578125" style="1" customWidth="1"/>
    <col min="16099" max="16099" width="27.28515625" style="1" customWidth="1"/>
    <col min="16100" max="16100" width="20.7109375" style="1" customWidth="1"/>
    <col min="16101" max="16106" width="0" style="1" hidden="1" customWidth="1"/>
    <col min="16107" max="16107" width="17.42578125" style="1" customWidth="1"/>
    <col min="16108" max="16384" width="9.140625" style="1"/>
  </cols>
  <sheetData>
    <row r="1" spans="1:4" x14ac:dyDescent="0.2">
      <c r="D1" s="3" t="s">
        <v>0</v>
      </c>
    </row>
    <row r="2" spans="1:4" x14ac:dyDescent="0.2">
      <c r="C2" s="41"/>
      <c r="D2" s="3" t="s">
        <v>1</v>
      </c>
    </row>
    <row r="3" spans="1:4" x14ac:dyDescent="0.2">
      <c r="D3" s="3" t="s">
        <v>2</v>
      </c>
    </row>
    <row r="4" spans="1:4" x14ac:dyDescent="0.2">
      <c r="D4" s="3" t="s">
        <v>3</v>
      </c>
    </row>
    <row r="6" spans="1:4" x14ac:dyDescent="0.2">
      <c r="D6" s="3"/>
    </row>
    <row r="7" spans="1:4" x14ac:dyDescent="0.2">
      <c r="A7" s="59" t="s">
        <v>4</v>
      </c>
      <c r="B7" s="59"/>
      <c r="C7" s="59"/>
      <c r="D7" s="59"/>
    </row>
    <row r="8" spans="1:4" x14ac:dyDescent="0.2">
      <c r="A8" s="60" t="s">
        <v>5</v>
      </c>
      <c r="B8" s="60"/>
      <c r="C8" s="60"/>
      <c r="D8" s="60"/>
    </row>
    <row r="9" spans="1:4" x14ac:dyDescent="0.2">
      <c r="A9" s="60" t="s">
        <v>6</v>
      </c>
      <c r="B9" s="60"/>
      <c r="C9" s="60"/>
      <c r="D9" s="60"/>
    </row>
    <row r="10" spans="1:4" ht="14.25" customHeight="1" x14ac:dyDescent="0.2">
      <c r="A10" s="60" t="str">
        <f>[1]Пр2!B14</f>
        <v>Отчетный период: по состоянию на 01 октября 2020 года</v>
      </c>
      <c r="B10" s="60"/>
      <c r="C10" s="60"/>
      <c r="D10" s="60"/>
    </row>
    <row r="11" spans="1:4" ht="14.25" customHeight="1" x14ac:dyDescent="0.2">
      <c r="A11" s="61" t="s">
        <v>7</v>
      </c>
      <c r="B11" s="62"/>
      <c r="C11" s="62"/>
      <c r="D11" s="62"/>
    </row>
    <row r="12" spans="1:4" ht="14.25" customHeight="1" x14ac:dyDescent="0.2">
      <c r="A12" s="4" t="s">
        <v>8</v>
      </c>
      <c r="B12" s="41"/>
      <c r="C12" s="41"/>
      <c r="D12" s="41"/>
    </row>
    <row r="13" spans="1:4" ht="14.25" customHeight="1" x14ac:dyDescent="0.2">
      <c r="A13" s="4" t="s">
        <v>9</v>
      </c>
      <c r="B13" s="41"/>
      <c r="C13" s="41"/>
      <c r="D13" s="41"/>
    </row>
    <row r="14" spans="1:4" ht="25.5" customHeight="1" x14ac:dyDescent="0.2">
      <c r="A14" s="5" t="s">
        <v>10</v>
      </c>
      <c r="B14" s="41"/>
      <c r="C14" s="41"/>
      <c r="D14" s="41"/>
    </row>
    <row r="15" spans="1:4" ht="14.25" customHeight="1" x14ac:dyDescent="0.2">
      <c r="A15" s="4" t="s">
        <v>11</v>
      </c>
      <c r="B15" s="41"/>
      <c r="C15" s="41"/>
      <c r="D15" s="41"/>
    </row>
    <row r="16" spans="1:4" ht="14.25" customHeight="1" x14ac:dyDescent="0.2">
      <c r="A16" s="4" t="s">
        <v>12</v>
      </c>
      <c r="B16" s="41"/>
      <c r="C16" s="41"/>
      <c r="D16" s="41"/>
    </row>
    <row r="17" spans="1:4" ht="14.25" customHeight="1" x14ac:dyDescent="0.2">
      <c r="A17" s="41"/>
      <c r="B17" s="41"/>
      <c r="C17" s="41"/>
      <c r="D17" s="41"/>
    </row>
    <row r="18" spans="1:4" x14ac:dyDescent="0.2">
      <c r="D18" s="41" t="s">
        <v>13</v>
      </c>
    </row>
    <row r="19" spans="1:4" ht="79.5" customHeight="1" x14ac:dyDescent="0.2">
      <c r="A19" s="43" t="s">
        <v>14</v>
      </c>
      <c r="B19" s="43" t="s">
        <v>15</v>
      </c>
      <c r="C19" s="43" t="s">
        <v>16</v>
      </c>
      <c r="D19" s="43" t="s">
        <v>17</v>
      </c>
    </row>
    <row r="20" spans="1:4" x14ac:dyDescent="0.2">
      <c r="A20" s="43">
        <v>1</v>
      </c>
      <c r="B20" s="43">
        <v>2</v>
      </c>
      <c r="C20" s="43">
        <v>3</v>
      </c>
      <c r="D20" s="43">
        <v>4</v>
      </c>
    </row>
    <row r="21" spans="1:4" x14ac:dyDescent="0.2">
      <c r="A21" s="6" t="s">
        <v>19</v>
      </c>
      <c r="B21" s="7"/>
      <c r="C21" s="8"/>
      <c r="D21" s="8"/>
    </row>
    <row r="22" spans="1:4" ht="24.75" customHeight="1" x14ac:dyDescent="0.2">
      <c r="A22" s="6" t="s">
        <v>20</v>
      </c>
      <c r="B22" s="43">
        <v>1</v>
      </c>
      <c r="C22" s="9">
        <v>13532</v>
      </c>
      <c r="D22" s="9">
        <f>D24+D25</f>
        <v>12063</v>
      </c>
    </row>
    <row r="23" spans="1:4" ht="21.75" customHeight="1" x14ac:dyDescent="0.2">
      <c r="A23" s="6" t="s">
        <v>21</v>
      </c>
      <c r="B23" s="7"/>
      <c r="C23" s="10"/>
      <c r="D23" s="10"/>
    </row>
    <row r="24" spans="1:4" ht="18.75" customHeight="1" x14ac:dyDescent="0.2">
      <c r="A24" s="6" t="s">
        <v>22</v>
      </c>
      <c r="B24" s="44" t="s">
        <v>23</v>
      </c>
      <c r="C24" s="10"/>
      <c r="D24" s="10"/>
    </row>
    <row r="25" spans="1:4" ht="35.25" customHeight="1" x14ac:dyDescent="0.2">
      <c r="A25" s="6" t="s">
        <v>25</v>
      </c>
      <c r="B25" s="44" t="s">
        <v>26</v>
      </c>
      <c r="C25" s="9">
        <v>13532</v>
      </c>
      <c r="D25" s="9">
        <v>12063</v>
      </c>
    </row>
    <row r="26" spans="1:4" ht="21.75" customHeight="1" x14ac:dyDescent="0.2">
      <c r="A26" s="6" t="s">
        <v>27</v>
      </c>
      <c r="B26" s="43">
        <v>2</v>
      </c>
      <c r="C26" s="10"/>
      <c r="D26" s="10"/>
    </row>
    <row r="27" spans="1:4" ht="28.5" customHeight="1" x14ac:dyDescent="0.2">
      <c r="A27" s="6" t="s">
        <v>28</v>
      </c>
      <c r="B27" s="44">
        <v>3</v>
      </c>
      <c r="C27" s="9"/>
      <c r="D27" s="9"/>
    </row>
    <row r="28" spans="1:4" ht="23.25" customHeight="1" x14ac:dyDescent="0.2">
      <c r="A28" s="6" t="s">
        <v>21</v>
      </c>
      <c r="B28" s="7"/>
      <c r="C28" s="10"/>
      <c r="D28" s="10"/>
    </row>
    <row r="29" spans="1:4" ht="33.75" customHeight="1" x14ac:dyDescent="0.2">
      <c r="A29" s="6" t="s">
        <v>29</v>
      </c>
      <c r="B29" s="44" t="s">
        <v>30</v>
      </c>
      <c r="C29" s="10"/>
      <c r="D29" s="10"/>
    </row>
    <row r="30" spans="1:4" ht="24" customHeight="1" x14ac:dyDescent="0.2">
      <c r="A30" s="6" t="s">
        <v>31</v>
      </c>
      <c r="B30" s="43">
        <v>4</v>
      </c>
      <c r="C30" s="10"/>
      <c r="D30" s="10">
        <v>216001</v>
      </c>
    </row>
    <row r="31" spans="1:4" ht="21" customHeight="1" x14ac:dyDescent="0.2">
      <c r="A31" s="6" t="s">
        <v>21</v>
      </c>
      <c r="B31" s="7"/>
      <c r="C31" s="10"/>
      <c r="D31" s="10"/>
    </row>
    <row r="32" spans="1:4" ht="29.25" customHeight="1" x14ac:dyDescent="0.2">
      <c r="A32" s="6" t="s">
        <v>29</v>
      </c>
      <c r="B32" s="44" t="s">
        <v>32</v>
      </c>
      <c r="C32" s="10"/>
      <c r="D32" s="10"/>
    </row>
    <row r="33" spans="1:4" ht="39" customHeight="1" x14ac:dyDescent="0.2">
      <c r="A33" s="6" t="s">
        <v>33</v>
      </c>
      <c r="B33" s="44">
        <v>5</v>
      </c>
      <c r="C33" s="9">
        <v>543134</v>
      </c>
      <c r="D33" s="9">
        <v>284376</v>
      </c>
    </row>
    <row r="34" spans="1:4" ht="23.25" customHeight="1" x14ac:dyDescent="0.2">
      <c r="A34" s="6" t="s">
        <v>21</v>
      </c>
      <c r="B34" s="44"/>
      <c r="C34" s="9"/>
      <c r="D34" s="9"/>
    </row>
    <row r="35" spans="1:4" ht="30" customHeight="1" x14ac:dyDescent="0.2">
      <c r="A35" s="6" t="s">
        <v>29</v>
      </c>
      <c r="B35" s="44" t="s">
        <v>34</v>
      </c>
      <c r="C35" s="9"/>
      <c r="D35" s="9"/>
    </row>
    <row r="36" spans="1:4" ht="33.75" customHeight="1" x14ac:dyDescent="0.2">
      <c r="A36" s="6" t="s">
        <v>35</v>
      </c>
      <c r="B36" s="44">
        <v>6</v>
      </c>
      <c r="C36" s="9">
        <v>200</v>
      </c>
      <c r="D36" s="9">
        <v>200</v>
      </c>
    </row>
    <row r="37" spans="1:4" ht="16.5" customHeight="1" x14ac:dyDescent="0.2">
      <c r="A37" s="6" t="s">
        <v>21</v>
      </c>
      <c r="B37" s="44"/>
      <c r="C37" s="10"/>
      <c r="D37" s="10"/>
    </row>
    <row r="38" spans="1:4" ht="31.5" customHeight="1" x14ac:dyDescent="0.2">
      <c r="A38" s="6" t="s">
        <v>29</v>
      </c>
      <c r="B38" s="44" t="s">
        <v>36</v>
      </c>
      <c r="C38" s="10"/>
      <c r="D38" s="10"/>
    </row>
    <row r="39" spans="1:4" ht="35.25" customHeight="1" x14ac:dyDescent="0.2">
      <c r="A39" s="6" t="s">
        <v>37</v>
      </c>
      <c r="B39" s="44">
        <v>7</v>
      </c>
      <c r="C39" s="10"/>
      <c r="D39" s="10"/>
    </row>
    <row r="40" spans="1:4" ht="17.25" customHeight="1" x14ac:dyDescent="0.2">
      <c r="A40" s="6" t="s">
        <v>21</v>
      </c>
      <c r="B40" s="44"/>
      <c r="C40" s="10"/>
      <c r="D40" s="10"/>
    </row>
    <row r="41" spans="1:4" ht="29.25" customHeight="1" x14ac:dyDescent="0.2">
      <c r="A41" s="6" t="s">
        <v>29</v>
      </c>
      <c r="B41" s="44" t="s">
        <v>38</v>
      </c>
      <c r="C41" s="10"/>
      <c r="D41" s="10"/>
    </row>
    <row r="42" spans="1:4" ht="19.5" customHeight="1" x14ac:dyDescent="0.2">
      <c r="A42" s="6" t="s">
        <v>39</v>
      </c>
      <c r="B42" s="44">
        <v>8</v>
      </c>
      <c r="C42" s="10"/>
      <c r="D42" s="10"/>
    </row>
    <row r="43" spans="1:4" ht="36.75" customHeight="1" x14ac:dyDescent="0.2">
      <c r="A43" s="6" t="s">
        <v>40</v>
      </c>
      <c r="B43" s="44">
        <v>9</v>
      </c>
      <c r="C43" s="9">
        <v>500</v>
      </c>
      <c r="D43" s="9">
        <v>300</v>
      </c>
    </row>
    <row r="44" spans="1:4" x14ac:dyDescent="0.2">
      <c r="A44" s="6" t="s">
        <v>41</v>
      </c>
      <c r="B44" s="44">
        <v>10</v>
      </c>
      <c r="C44" s="9">
        <v>212</v>
      </c>
      <c r="D44" s="9">
        <v>280</v>
      </c>
    </row>
    <row r="45" spans="1:4" ht="38.25" customHeight="1" x14ac:dyDescent="0.2">
      <c r="A45" s="6" t="s">
        <v>42</v>
      </c>
      <c r="B45" s="44">
        <v>11</v>
      </c>
      <c r="C45" s="11"/>
      <c r="D45" s="11"/>
    </row>
    <row r="46" spans="1:4" ht="34.5" customHeight="1" x14ac:dyDescent="0.2">
      <c r="A46" s="6" t="s">
        <v>43</v>
      </c>
      <c r="B46" s="44">
        <v>12</v>
      </c>
      <c r="C46" s="9">
        <v>13201</v>
      </c>
      <c r="D46" s="9">
        <v>13414</v>
      </c>
    </row>
    <row r="47" spans="1:4" ht="32.25" customHeight="1" x14ac:dyDescent="0.2">
      <c r="A47" s="6" t="s">
        <v>44</v>
      </c>
      <c r="B47" s="44">
        <v>13</v>
      </c>
      <c r="C47" s="9">
        <v>3246</v>
      </c>
      <c r="D47" s="9">
        <v>2581</v>
      </c>
    </row>
    <row r="48" spans="1:4" ht="32.25" customHeight="1" x14ac:dyDescent="0.2">
      <c r="A48" s="6" t="s">
        <v>45</v>
      </c>
      <c r="B48" s="44">
        <v>14</v>
      </c>
      <c r="C48" s="9" t="s">
        <v>24</v>
      </c>
      <c r="D48" s="9" t="s">
        <v>24</v>
      </c>
    </row>
    <row r="49" spans="1:4" ht="24.75" customHeight="1" x14ac:dyDescent="0.2">
      <c r="A49" s="6" t="s">
        <v>46</v>
      </c>
      <c r="B49" s="44" t="s">
        <v>47</v>
      </c>
      <c r="C49" s="9"/>
      <c r="D49" s="9"/>
    </row>
    <row r="50" spans="1:4" ht="24" customHeight="1" x14ac:dyDescent="0.2">
      <c r="A50" s="6" t="s">
        <v>48</v>
      </c>
      <c r="B50" s="44" t="s">
        <v>49</v>
      </c>
      <c r="C50" s="9">
        <f>C52+C55+C56+C57+C58+C59+C60+C61+C62</f>
        <v>10447</v>
      </c>
      <c r="D50" s="9">
        <v>8485</v>
      </c>
    </row>
    <row r="51" spans="1:4" ht="20.25" customHeight="1" x14ac:dyDescent="0.2">
      <c r="A51" s="6" t="s">
        <v>21</v>
      </c>
      <c r="B51" s="44"/>
      <c r="C51" s="10"/>
      <c r="D51" s="10"/>
    </row>
    <row r="52" spans="1:4" ht="27.75" customHeight="1" x14ac:dyDescent="0.2">
      <c r="A52" s="6" t="s">
        <v>50</v>
      </c>
      <c r="B52" s="44" t="s">
        <v>51</v>
      </c>
      <c r="C52" s="9">
        <f>SUM(C53:C54)</f>
        <v>0</v>
      </c>
      <c r="D52" s="9">
        <f>SUM(D53:D54)</f>
        <v>0</v>
      </c>
    </row>
    <row r="53" spans="1:4" ht="23.25" customHeight="1" x14ac:dyDescent="0.2">
      <c r="A53" s="6" t="s">
        <v>52</v>
      </c>
      <c r="B53" s="44" t="s">
        <v>53</v>
      </c>
      <c r="C53" s="9"/>
      <c r="D53" s="9"/>
    </row>
    <row r="54" spans="1:4" ht="20.25" customHeight="1" x14ac:dyDescent="0.2">
      <c r="A54" s="6" t="s">
        <v>54</v>
      </c>
      <c r="B54" s="44" t="s">
        <v>55</v>
      </c>
      <c r="C54" s="9"/>
      <c r="D54" s="9"/>
    </row>
    <row r="55" spans="1:4" ht="29.25" customHeight="1" x14ac:dyDescent="0.2">
      <c r="A55" s="6" t="s">
        <v>56</v>
      </c>
      <c r="B55" s="44" t="s">
        <v>57</v>
      </c>
      <c r="C55" s="9"/>
      <c r="D55" s="9">
        <v>180</v>
      </c>
    </row>
    <row r="56" spans="1:4" ht="22.5" customHeight="1" x14ac:dyDescent="0.2">
      <c r="A56" s="6" t="s">
        <v>58</v>
      </c>
      <c r="B56" s="44" t="s">
        <v>59</v>
      </c>
      <c r="C56" s="9">
        <v>7624</v>
      </c>
      <c r="D56" s="9">
        <f>6720-6720</f>
        <v>0</v>
      </c>
    </row>
    <row r="57" spans="1:4" ht="23.25" customHeight="1" x14ac:dyDescent="0.2">
      <c r="A57" s="6" t="s">
        <v>60</v>
      </c>
      <c r="B57" s="44" t="s">
        <v>61</v>
      </c>
      <c r="C57" s="9">
        <v>1255</v>
      </c>
      <c r="D57" s="9">
        <v>1469</v>
      </c>
    </row>
    <row r="58" spans="1:4" ht="23.25" customHeight="1" x14ac:dyDescent="0.2">
      <c r="A58" s="6" t="s">
        <v>62</v>
      </c>
      <c r="B58" s="44" t="s">
        <v>63</v>
      </c>
      <c r="C58" s="12"/>
      <c r="D58" s="12">
        <v>16</v>
      </c>
    </row>
    <row r="59" spans="1:4" ht="18.75" customHeight="1" x14ac:dyDescent="0.2">
      <c r="A59" s="6" t="s">
        <v>64</v>
      </c>
      <c r="B59" s="44" t="s">
        <v>65</v>
      </c>
      <c r="C59" s="9"/>
      <c r="D59" s="9">
        <v>100</v>
      </c>
    </row>
    <row r="60" spans="1:4" ht="21.75" customHeight="1" x14ac:dyDescent="0.2">
      <c r="A60" s="6" t="s">
        <v>66</v>
      </c>
      <c r="B60" s="44" t="s">
        <v>67</v>
      </c>
      <c r="C60" s="9"/>
      <c r="D60" s="9"/>
    </row>
    <row r="61" spans="1:4" ht="21.75" customHeight="1" x14ac:dyDescent="0.2">
      <c r="A61" s="6" t="s">
        <v>68</v>
      </c>
      <c r="B61" s="44" t="s">
        <v>69</v>
      </c>
      <c r="C61" s="9"/>
      <c r="D61" s="9"/>
    </row>
    <row r="62" spans="1:4" x14ac:dyDescent="0.2">
      <c r="A62" s="6" t="s">
        <v>70</v>
      </c>
      <c r="B62" s="44" t="s">
        <v>71</v>
      </c>
      <c r="C62" s="9">
        <v>1568</v>
      </c>
      <c r="D62" s="9">
        <f>6720</f>
        <v>6720</v>
      </c>
    </row>
    <row r="63" spans="1:4" ht="24" customHeight="1" x14ac:dyDescent="0.2">
      <c r="A63" s="6" t="s">
        <v>72</v>
      </c>
      <c r="B63" s="44" t="s">
        <v>73</v>
      </c>
      <c r="C63" s="9"/>
      <c r="D63" s="9"/>
    </row>
    <row r="64" spans="1:4" ht="19.5" customHeight="1" x14ac:dyDescent="0.2">
      <c r="A64" s="6" t="s">
        <v>21</v>
      </c>
      <c r="B64" s="44"/>
      <c r="C64" s="10"/>
      <c r="D64" s="10"/>
    </row>
    <row r="65" spans="1:4" ht="24.75" customHeight="1" x14ac:dyDescent="0.2">
      <c r="A65" s="6" t="s">
        <v>74</v>
      </c>
      <c r="B65" s="44" t="s">
        <v>75</v>
      </c>
      <c r="C65" s="10"/>
      <c r="D65" s="10"/>
    </row>
    <row r="66" spans="1:4" ht="22.5" customHeight="1" x14ac:dyDescent="0.2">
      <c r="A66" s="6" t="s">
        <v>76</v>
      </c>
      <c r="B66" s="44" t="s">
        <v>77</v>
      </c>
      <c r="C66" s="10"/>
      <c r="D66" s="10"/>
    </row>
    <row r="67" spans="1:4" ht="25.5" customHeight="1" x14ac:dyDescent="0.2">
      <c r="A67" s="6" t="s">
        <v>78</v>
      </c>
      <c r="B67" s="44" t="s">
        <v>79</v>
      </c>
      <c r="C67" s="10"/>
      <c r="D67" s="10"/>
    </row>
    <row r="68" spans="1:4" ht="20.25" customHeight="1" x14ac:dyDescent="0.2">
      <c r="A68" s="6" t="s">
        <v>80</v>
      </c>
      <c r="B68" s="44" t="s">
        <v>81</v>
      </c>
      <c r="C68" s="10"/>
      <c r="D68" s="10"/>
    </row>
    <row r="69" spans="1:4" ht="24.75" customHeight="1" x14ac:dyDescent="0.2">
      <c r="A69" s="6" t="s">
        <v>82</v>
      </c>
      <c r="B69" s="44" t="s">
        <v>83</v>
      </c>
      <c r="C69" s="9">
        <v>9353</v>
      </c>
      <c r="D69" s="9">
        <v>14025</v>
      </c>
    </row>
    <row r="70" spans="1:4" ht="24.75" customHeight="1" x14ac:dyDescent="0.2">
      <c r="A70" s="6" t="s">
        <v>84</v>
      </c>
      <c r="B70" s="49" t="s">
        <v>85</v>
      </c>
      <c r="C70" s="52">
        <v>4438</v>
      </c>
      <c r="D70" s="52">
        <f>4438+1</f>
        <v>4439</v>
      </c>
    </row>
    <row r="71" spans="1:4" ht="22.5" customHeight="1" x14ac:dyDescent="0.2">
      <c r="A71" s="6" t="s">
        <v>86</v>
      </c>
      <c r="B71" s="49" t="s">
        <v>87</v>
      </c>
      <c r="C71" s="52">
        <v>4841</v>
      </c>
      <c r="D71" s="52">
        <v>7011</v>
      </c>
    </row>
    <row r="72" spans="1:4" ht="21.75" customHeight="1" x14ac:dyDescent="0.2">
      <c r="A72" s="6" t="s">
        <v>88</v>
      </c>
      <c r="B72" s="49" t="s">
        <v>89</v>
      </c>
      <c r="C72" s="52">
        <v>11145</v>
      </c>
      <c r="D72" s="52">
        <v>15869</v>
      </c>
    </row>
    <row r="73" spans="1:4" ht="20.25" customHeight="1" x14ac:dyDescent="0.2">
      <c r="A73" s="13" t="s">
        <v>90</v>
      </c>
      <c r="B73" s="14" t="s">
        <v>91</v>
      </c>
      <c r="C73" s="53">
        <f>SUM(C22+C26+C27+C33+C36+C39+C42+C43+C44+C45+C46+C47+C49+C50+C63+C69+C70+C71+C72+C30)</f>
        <v>614249</v>
      </c>
      <c r="D73" s="53">
        <f>SUM(D22+D26+D27+D33+D36+D39+D42+D43+D44+D45+D46+D47+D49+D50+D63+D69+D70+D71+D72+D30)</f>
        <v>579044</v>
      </c>
    </row>
    <row r="74" spans="1:4" ht="22.5" customHeight="1" x14ac:dyDescent="0.2">
      <c r="A74" s="6" t="s">
        <v>92</v>
      </c>
      <c r="B74" s="49"/>
      <c r="C74" s="10"/>
      <c r="D74" s="10"/>
    </row>
    <row r="75" spans="1:4" ht="24.75" customHeight="1" x14ac:dyDescent="0.2">
      <c r="A75" s="6" t="s">
        <v>93</v>
      </c>
      <c r="B75" s="49" t="s">
        <v>94</v>
      </c>
      <c r="C75" s="10"/>
      <c r="D75" s="10"/>
    </row>
    <row r="76" spans="1:4" ht="18.75" customHeight="1" x14ac:dyDescent="0.2">
      <c r="A76" s="6" t="s">
        <v>95</v>
      </c>
      <c r="B76" s="49" t="s">
        <v>96</v>
      </c>
      <c r="C76" s="10"/>
      <c r="D76" s="10"/>
    </row>
    <row r="77" spans="1:4" ht="18.75" customHeight="1" x14ac:dyDescent="0.2">
      <c r="A77" s="6" t="s">
        <v>97</v>
      </c>
      <c r="B77" s="49" t="s">
        <v>98</v>
      </c>
      <c r="C77" s="10"/>
      <c r="D77" s="10"/>
    </row>
    <row r="78" spans="1:4" ht="18.75" customHeight="1" x14ac:dyDescent="0.2">
      <c r="A78" s="6" t="s">
        <v>99</v>
      </c>
      <c r="B78" s="49" t="s">
        <v>100</v>
      </c>
      <c r="C78" s="10"/>
      <c r="D78" s="10"/>
    </row>
    <row r="79" spans="1:4" x14ac:dyDescent="0.2">
      <c r="A79" s="6" t="s">
        <v>101</v>
      </c>
      <c r="B79" s="49" t="s">
        <v>102</v>
      </c>
      <c r="C79" s="10"/>
      <c r="D79" s="10"/>
    </row>
    <row r="80" spans="1:4" ht="21.75" customHeight="1" x14ac:dyDescent="0.2">
      <c r="A80" s="6" t="s">
        <v>103</v>
      </c>
      <c r="B80" s="49" t="s">
        <v>104</v>
      </c>
      <c r="C80" s="10"/>
      <c r="D80" s="10"/>
    </row>
    <row r="81" spans="1:4" ht="17.25" customHeight="1" x14ac:dyDescent="0.2">
      <c r="A81" s="6" t="s">
        <v>105</v>
      </c>
      <c r="B81" s="49" t="s">
        <v>106</v>
      </c>
      <c r="C81" s="52">
        <v>13536</v>
      </c>
      <c r="D81" s="52">
        <f>762-1</f>
        <v>761</v>
      </c>
    </row>
    <row r="82" spans="1:4" ht="21.75" customHeight="1" x14ac:dyDescent="0.2">
      <c r="A82" s="6" t="s">
        <v>107</v>
      </c>
      <c r="B82" s="49" t="s">
        <v>108</v>
      </c>
      <c r="C82" s="10">
        <v>3235</v>
      </c>
      <c r="D82" s="10">
        <v>1110</v>
      </c>
    </row>
    <row r="83" spans="1:4" ht="23.25" customHeight="1" x14ac:dyDescent="0.2">
      <c r="A83" s="6" t="s">
        <v>21</v>
      </c>
      <c r="B83" s="49"/>
      <c r="C83" s="10"/>
      <c r="D83" s="10"/>
    </row>
    <row r="84" spans="1:4" ht="20.25" customHeight="1" x14ac:dyDescent="0.2">
      <c r="A84" s="6" t="s">
        <v>109</v>
      </c>
      <c r="B84" s="49" t="s">
        <v>110</v>
      </c>
      <c r="C84" s="10"/>
      <c r="D84" s="10"/>
    </row>
    <row r="85" spans="1:4" ht="18.75" customHeight="1" x14ac:dyDescent="0.2">
      <c r="A85" s="6" t="s">
        <v>111</v>
      </c>
      <c r="B85" s="49" t="s">
        <v>112</v>
      </c>
      <c r="C85" s="10"/>
      <c r="D85" s="10"/>
    </row>
    <row r="86" spans="1:4" ht="18.75" customHeight="1" x14ac:dyDescent="0.2">
      <c r="A86" s="6" t="s">
        <v>113</v>
      </c>
      <c r="B86" s="49" t="s">
        <v>114</v>
      </c>
      <c r="C86" s="10"/>
      <c r="D86" s="10"/>
    </row>
    <row r="87" spans="1:4" ht="19.5" customHeight="1" x14ac:dyDescent="0.2">
      <c r="A87" s="6" t="s">
        <v>115</v>
      </c>
      <c r="B87" s="49" t="s">
        <v>116</v>
      </c>
      <c r="C87" s="10"/>
      <c r="D87" s="10"/>
    </row>
    <row r="88" spans="1:4" ht="19.5" customHeight="1" x14ac:dyDescent="0.2">
      <c r="A88" s="6" t="s">
        <v>117</v>
      </c>
      <c r="B88" s="49" t="s">
        <v>118</v>
      </c>
      <c r="C88" s="10"/>
      <c r="D88" s="10"/>
    </row>
    <row r="89" spans="1:4" ht="21.75" customHeight="1" x14ac:dyDescent="0.2">
      <c r="A89" s="6" t="s">
        <v>119</v>
      </c>
      <c r="B89" s="49" t="s">
        <v>120</v>
      </c>
      <c r="C89" s="10"/>
      <c r="D89" s="10"/>
    </row>
    <row r="90" spans="1:4" ht="21" customHeight="1" x14ac:dyDescent="0.2">
      <c r="A90" s="6" t="s">
        <v>121</v>
      </c>
      <c r="B90" s="49" t="s">
        <v>122</v>
      </c>
      <c r="C90" s="10">
        <v>2520</v>
      </c>
      <c r="D90" s="10">
        <v>802</v>
      </c>
    </row>
    <row r="91" spans="1:4" ht="20.25" customHeight="1" x14ac:dyDescent="0.2">
      <c r="A91" s="6" t="s">
        <v>123</v>
      </c>
      <c r="B91" s="49" t="s">
        <v>124</v>
      </c>
      <c r="C91" s="10"/>
      <c r="D91" s="10"/>
    </row>
    <row r="92" spans="1:4" ht="17.25" customHeight="1" x14ac:dyDescent="0.2">
      <c r="A92" s="6" t="s">
        <v>125</v>
      </c>
      <c r="B92" s="49" t="s">
        <v>126</v>
      </c>
      <c r="C92" s="10"/>
      <c r="D92" s="10"/>
    </row>
    <row r="93" spans="1:4" ht="18" customHeight="1" x14ac:dyDescent="0.2">
      <c r="A93" s="6" t="s">
        <v>127</v>
      </c>
      <c r="B93" s="49" t="s">
        <v>128</v>
      </c>
      <c r="C93" s="10">
        <v>715</v>
      </c>
      <c r="D93" s="10">
        <v>308</v>
      </c>
    </row>
    <row r="94" spans="1:4" ht="38.25" customHeight="1" x14ac:dyDescent="0.2">
      <c r="A94" s="6" t="s">
        <v>129</v>
      </c>
      <c r="B94" s="49" t="s">
        <v>130</v>
      </c>
      <c r="C94" s="10"/>
      <c r="D94" s="10"/>
    </row>
    <row r="95" spans="1:4" ht="16.5" customHeight="1" x14ac:dyDescent="0.2">
      <c r="A95" s="6" t="s">
        <v>72</v>
      </c>
      <c r="B95" s="49" t="s">
        <v>131</v>
      </c>
      <c r="C95" s="10"/>
      <c r="D95" s="10"/>
    </row>
    <row r="96" spans="1:4" ht="21.75" customHeight="1" x14ac:dyDescent="0.2">
      <c r="A96" s="6" t="s">
        <v>21</v>
      </c>
      <c r="B96" s="49"/>
      <c r="C96" s="10"/>
      <c r="D96" s="10"/>
    </row>
    <row r="97" spans="1:4" ht="19.5" customHeight="1" x14ac:dyDescent="0.2">
      <c r="A97" s="6" t="s">
        <v>132</v>
      </c>
      <c r="B97" s="49" t="s">
        <v>133</v>
      </c>
      <c r="C97" s="10"/>
      <c r="D97" s="10"/>
    </row>
    <row r="98" spans="1:4" ht="24.75" customHeight="1" x14ac:dyDescent="0.2">
      <c r="A98" s="6" t="s">
        <v>134</v>
      </c>
      <c r="B98" s="49" t="s">
        <v>135</v>
      </c>
      <c r="C98" s="10"/>
      <c r="D98" s="10"/>
    </row>
    <row r="99" spans="1:4" ht="23.25" customHeight="1" x14ac:dyDescent="0.2">
      <c r="A99" s="6" t="s">
        <v>136</v>
      </c>
      <c r="B99" s="49" t="s">
        <v>137</v>
      </c>
      <c r="C99" s="10"/>
      <c r="D99" s="10"/>
    </row>
    <row r="100" spans="1:4" ht="21" customHeight="1" x14ac:dyDescent="0.2">
      <c r="A100" s="6" t="s">
        <v>138</v>
      </c>
      <c r="B100" s="49" t="s">
        <v>139</v>
      </c>
      <c r="C100" s="10"/>
      <c r="D100" s="10"/>
    </row>
    <row r="101" spans="1:4" ht="23.25" customHeight="1" x14ac:dyDescent="0.2">
      <c r="A101" s="6" t="s">
        <v>140</v>
      </c>
      <c r="B101" s="49" t="s">
        <v>141</v>
      </c>
      <c r="C101" s="52">
        <v>6402</v>
      </c>
      <c r="D101" s="52">
        <v>8163</v>
      </c>
    </row>
    <row r="102" spans="1:4" ht="20.25" customHeight="1" x14ac:dyDescent="0.2">
      <c r="A102" s="6" t="s">
        <v>142</v>
      </c>
      <c r="B102" s="49" t="s">
        <v>143</v>
      </c>
      <c r="C102" s="52"/>
      <c r="D102" s="52"/>
    </row>
    <row r="103" spans="1:4" ht="18.75" customHeight="1" x14ac:dyDescent="0.2">
      <c r="A103" s="6" t="s">
        <v>144</v>
      </c>
      <c r="B103" s="49" t="s">
        <v>145</v>
      </c>
      <c r="C103" s="52">
        <v>91</v>
      </c>
      <c r="D103" s="52">
        <v>12</v>
      </c>
    </row>
    <row r="104" spans="1:4" ht="20.25" customHeight="1" x14ac:dyDescent="0.2">
      <c r="A104" s="6" t="s">
        <v>146</v>
      </c>
      <c r="B104" s="49" t="s">
        <v>147</v>
      </c>
      <c r="C104" s="52">
        <v>5119</v>
      </c>
      <c r="D104" s="52">
        <v>8168</v>
      </c>
    </row>
    <row r="105" spans="1:4" ht="20.25" customHeight="1" x14ac:dyDescent="0.2">
      <c r="A105" s="6" t="s">
        <v>148</v>
      </c>
      <c r="B105" s="49" t="s">
        <v>149</v>
      </c>
      <c r="C105" s="52"/>
      <c r="D105" s="52"/>
    </row>
    <row r="106" spans="1:4" ht="24" customHeight="1" x14ac:dyDescent="0.2">
      <c r="A106" s="6" t="s">
        <v>150</v>
      </c>
      <c r="B106" s="49" t="s">
        <v>151</v>
      </c>
      <c r="C106" s="52"/>
      <c r="D106" s="52"/>
    </row>
    <row r="107" spans="1:4" ht="21.75" customHeight="1" x14ac:dyDescent="0.2">
      <c r="A107" s="6" t="s">
        <v>152</v>
      </c>
      <c r="B107" s="49" t="s">
        <v>153</v>
      </c>
      <c r="C107" s="52">
        <f>C75+C76+C77+C78+C79+C80+C81+C82+C95+C101+C102+C103+C104+C105+C106</f>
        <v>28383</v>
      </c>
      <c r="D107" s="52">
        <v>18214</v>
      </c>
    </row>
    <row r="108" spans="1:4" ht="23.25" customHeight="1" x14ac:dyDescent="0.2">
      <c r="A108" s="6" t="s">
        <v>154</v>
      </c>
      <c r="B108" s="44"/>
      <c r="C108" s="10"/>
      <c r="D108" s="10"/>
    </row>
    <row r="109" spans="1:4" ht="20.25" customHeight="1" x14ac:dyDescent="0.2">
      <c r="A109" s="6" t="s">
        <v>155</v>
      </c>
      <c r="B109" s="44" t="s">
        <v>156</v>
      </c>
      <c r="C109" s="9">
        <v>1702479</v>
      </c>
      <c r="D109" s="9">
        <f>SUM(D111:D112)</f>
        <v>1587050</v>
      </c>
    </row>
    <row r="110" spans="1:4" ht="23.25" customHeight="1" x14ac:dyDescent="0.2">
      <c r="A110" s="6" t="s">
        <v>21</v>
      </c>
      <c r="B110" s="44"/>
      <c r="C110" s="9"/>
      <c r="D110" s="9"/>
    </row>
    <row r="111" spans="1:4" ht="23.25" customHeight="1" x14ac:dyDescent="0.2">
      <c r="A111" s="6" t="s">
        <v>157</v>
      </c>
      <c r="B111" s="44" t="s">
        <v>158</v>
      </c>
      <c r="C111" s="9">
        <v>1702479</v>
      </c>
      <c r="D111" s="9">
        <v>1587050</v>
      </c>
    </row>
    <row r="112" spans="1:4" ht="21.75" customHeight="1" x14ac:dyDescent="0.2">
      <c r="A112" s="6" t="s">
        <v>159</v>
      </c>
      <c r="B112" s="44" t="s">
        <v>160</v>
      </c>
      <c r="C112" s="9"/>
      <c r="D112" s="9"/>
    </row>
    <row r="113" spans="1:4" ht="18.75" customHeight="1" x14ac:dyDescent="0.2">
      <c r="A113" s="6" t="s">
        <v>161</v>
      </c>
      <c r="B113" s="44" t="s">
        <v>162</v>
      </c>
      <c r="C113" s="9">
        <v>15071</v>
      </c>
      <c r="D113" s="9"/>
    </row>
    <row r="114" spans="1:4" ht="18.75" customHeight="1" x14ac:dyDescent="0.2">
      <c r="A114" s="6" t="s">
        <v>163</v>
      </c>
      <c r="B114" s="44" t="s">
        <v>164</v>
      </c>
      <c r="C114" s="9">
        <v>-10071</v>
      </c>
      <c r="D114" s="9"/>
    </row>
    <row r="115" spans="1:4" ht="19.5" customHeight="1" x14ac:dyDescent="0.2">
      <c r="A115" s="6" t="s">
        <v>165</v>
      </c>
      <c r="B115" s="44" t="s">
        <v>166</v>
      </c>
      <c r="C115" s="9"/>
      <c r="D115" s="9"/>
    </row>
    <row r="116" spans="1:4" ht="36.75" customHeight="1" x14ac:dyDescent="0.2">
      <c r="A116" s="6" t="s">
        <v>167</v>
      </c>
      <c r="B116" s="44" t="s">
        <v>168</v>
      </c>
      <c r="C116" s="9"/>
      <c r="D116" s="9"/>
    </row>
    <row r="117" spans="1:4" ht="15.75" customHeight="1" x14ac:dyDescent="0.2">
      <c r="A117" s="6" t="s">
        <v>169</v>
      </c>
      <c r="B117" s="44" t="s">
        <v>170</v>
      </c>
      <c r="C117" s="9"/>
      <c r="D117" s="9"/>
    </row>
    <row r="118" spans="1:4" ht="27" customHeight="1" x14ac:dyDescent="0.2">
      <c r="A118" s="6" t="s">
        <v>171</v>
      </c>
      <c r="B118" s="44" t="s">
        <v>172</v>
      </c>
      <c r="C118" s="9"/>
      <c r="D118" s="9"/>
    </row>
    <row r="119" spans="1:4" ht="24" customHeight="1" x14ac:dyDescent="0.2">
      <c r="A119" s="6" t="s">
        <v>173</v>
      </c>
      <c r="B119" s="44" t="s">
        <v>174</v>
      </c>
      <c r="C119" s="9"/>
      <c r="D119" s="9"/>
    </row>
    <row r="120" spans="1:4" ht="19.5" customHeight="1" x14ac:dyDescent="0.2">
      <c r="A120" s="6" t="s">
        <v>175</v>
      </c>
      <c r="B120" s="44" t="s">
        <v>176</v>
      </c>
      <c r="C120" s="9">
        <f>C122+C123</f>
        <v>-1121613</v>
      </c>
      <c r="D120" s="9">
        <f>D122+D123</f>
        <v>-1026220</v>
      </c>
    </row>
    <row r="121" spans="1:4" ht="22.5" customHeight="1" x14ac:dyDescent="0.2">
      <c r="A121" s="6" t="s">
        <v>21</v>
      </c>
      <c r="B121" s="44"/>
      <c r="C121" s="9"/>
      <c r="D121" s="9"/>
    </row>
    <row r="122" spans="1:4" ht="20.25" customHeight="1" x14ac:dyDescent="0.2">
      <c r="A122" s="6" t="s">
        <v>177</v>
      </c>
      <c r="B122" s="44" t="s">
        <v>178</v>
      </c>
      <c r="C122" s="9">
        <f>-1026221</f>
        <v>-1026221</v>
      </c>
      <c r="D122" s="9">
        <v>-1136785</v>
      </c>
    </row>
    <row r="123" spans="1:4" ht="23.25" customHeight="1" x14ac:dyDescent="0.2">
      <c r="A123" s="6" t="s">
        <v>179</v>
      </c>
      <c r="B123" s="44" t="s">
        <v>180</v>
      </c>
      <c r="C123" s="9">
        <v>-95392</v>
      </c>
      <c r="D123" s="9">
        <v>110565</v>
      </c>
    </row>
    <row r="124" spans="1:4" ht="25.5" customHeight="1" x14ac:dyDescent="0.2">
      <c r="A124" s="6" t="s">
        <v>181</v>
      </c>
      <c r="B124" s="44" t="s">
        <v>182</v>
      </c>
      <c r="C124" s="9">
        <f>C111+C113+C114+C120</f>
        <v>585866</v>
      </c>
      <c r="D124" s="9">
        <f>D109+D119+D120</f>
        <v>560830</v>
      </c>
    </row>
    <row r="125" spans="1:4" ht="20.25" customHeight="1" x14ac:dyDescent="0.2">
      <c r="A125" s="13" t="s">
        <v>184</v>
      </c>
      <c r="B125" s="14" t="s">
        <v>185</v>
      </c>
      <c r="C125" s="15">
        <f>C124+C107</f>
        <v>614249</v>
      </c>
      <c r="D125" s="15">
        <f>D107+D124</f>
        <v>579044</v>
      </c>
    </row>
    <row r="126" spans="1:4" ht="15" customHeight="1" x14ac:dyDescent="0.2">
      <c r="A126" s="16"/>
      <c r="B126" s="17"/>
      <c r="C126" s="18"/>
      <c r="D126" s="19"/>
    </row>
    <row r="127" spans="1:4" ht="34.5" customHeight="1" x14ac:dyDescent="0.25">
      <c r="A127" s="63" t="str">
        <f>[1]Пр2!B52</f>
        <v>Наименование Акционерное Общество   "Tengri Partners Investment Banking (Kazakhstan)"    Адрес  г. Алматы, пр. Аль-Фараби д.17 блок 4Б, офис 705</v>
      </c>
      <c r="B127" s="64"/>
      <c r="C127" s="64"/>
      <c r="D127" s="64"/>
    </row>
    <row r="128" spans="1:4" ht="20.25" customHeight="1" x14ac:dyDescent="0.2">
      <c r="A128" s="20" t="str">
        <f>[1]Пр2!B53</f>
        <v>Телефон 8 (727)3115108</v>
      </c>
      <c r="B128" s="21"/>
      <c r="C128" s="22"/>
      <c r="D128" s="22"/>
    </row>
    <row r="129" spans="1:4" ht="20.25" customHeight="1" x14ac:dyDescent="0.2">
      <c r="A129" s="20" t="str">
        <f>[1]Пр2!B54</f>
        <v>Адрес электронной почты g.batyrshayeva@tengripartners.com</v>
      </c>
      <c r="B129" s="21"/>
      <c r="C129" s="22"/>
      <c r="D129" s="23"/>
    </row>
    <row r="130" spans="1:4" ht="6.75" customHeight="1" x14ac:dyDescent="0.2">
      <c r="A130" s="20"/>
      <c r="B130" s="21"/>
      <c r="C130" s="22"/>
      <c r="D130" s="23"/>
    </row>
    <row r="131" spans="1:4" ht="20.25" customHeight="1" x14ac:dyDescent="0.2">
      <c r="A131" s="20" t="str">
        <f>[1]Пр2!B56</f>
        <v xml:space="preserve">Исполнитель Батыршаева Г.Б., тел 3115108  _________________________                                 </v>
      </c>
      <c r="B131" s="21"/>
      <c r="C131" s="22"/>
      <c r="D131" s="23"/>
    </row>
    <row r="132" spans="1:4" ht="7.5" customHeight="1" x14ac:dyDescent="0.2">
      <c r="A132" s="20"/>
      <c r="B132" s="21"/>
      <c r="C132" s="22"/>
      <c r="D132" s="23"/>
    </row>
    <row r="133" spans="1:4" x14ac:dyDescent="0.2">
      <c r="A133" s="20" t="str">
        <f>[1]Пр2!B59</f>
        <v>Главный бухгалтер или лицо, уполномоченное на подписание отчета</v>
      </c>
      <c r="B133" s="21"/>
      <c r="C133" s="22"/>
      <c r="D133" s="23"/>
    </row>
    <row r="134" spans="1:4" customFormat="1" ht="15" x14ac:dyDescent="0.25">
      <c r="A134" s="20" t="str">
        <f>[1]Пр2!B60</f>
        <v xml:space="preserve">Батыршаева Г.Б., тел 3115108  _________________________                                 </v>
      </c>
      <c r="B134" s="21"/>
      <c r="C134" s="22"/>
      <c r="D134" s="23"/>
    </row>
    <row r="135" spans="1:4" customFormat="1" ht="15" x14ac:dyDescent="0.25">
      <c r="A135" s="20" t="str">
        <f>[1]Пр2!B61</f>
        <v>фамилия, имя и отчество (при его наличии) подпись, телефон</v>
      </c>
      <c r="B135" s="21"/>
      <c r="C135" s="22"/>
      <c r="D135" s="22"/>
    </row>
    <row r="136" spans="1:4" customFormat="1" ht="15" x14ac:dyDescent="0.25">
      <c r="A136" s="20"/>
      <c r="B136" s="21"/>
      <c r="C136" s="22"/>
      <c r="D136" s="22"/>
    </row>
    <row r="137" spans="1:4" customFormat="1" ht="15" x14ac:dyDescent="0.25">
      <c r="A137" s="20" t="str">
        <f>[1]Пр2!B63</f>
        <v>Руководитель или лицо, уполномоченное им на подписание отчета</v>
      </c>
      <c r="B137" s="21"/>
      <c r="C137" s="22"/>
      <c r="D137" s="22"/>
    </row>
    <row r="138" spans="1:4" customFormat="1" ht="21.75" customHeight="1" x14ac:dyDescent="0.25">
      <c r="A138" s="20" t="str">
        <f>[1]Пр2!B64</f>
        <v>Председатель Правления   Ушбаев А.Д. , 3115107           ____________________</v>
      </c>
      <c r="B138" s="21"/>
      <c r="C138" s="22"/>
      <c r="D138" s="22"/>
    </row>
    <row r="139" spans="1:4" customFormat="1" ht="15" x14ac:dyDescent="0.25">
      <c r="A139" s="20" t="str">
        <f>[1]Пр2!B65</f>
        <v>фамилия, имя и отчество (при его наличии) подпись, телефон</v>
      </c>
      <c r="B139" s="21"/>
      <c r="C139" s="22"/>
      <c r="D139" s="22"/>
    </row>
    <row r="140" spans="1:4" customFormat="1" ht="15" x14ac:dyDescent="0.25">
      <c r="A140" s="20" t="s">
        <v>323</v>
      </c>
      <c r="B140" s="21"/>
      <c r="C140" s="22"/>
      <c r="D140" s="22"/>
    </row>
    <row r="141" spans="1:4" ht="12.75" customHeight="1" x14ac:dyDescent="0.2">
      <c r="A141" s="58" t="s">
        <v>320</v>
      </c>
      <c r="B141" s="58"/>
      <c r="C141" s="58"/>
      <c r="D141" s="58"/>
    </row>
    <row r="142" spans="1:4" ht="40.5" customHeight="1" x14ac:dyDescent="0.2">
      <c r="A142" s="58"/>
      <c r="B142" s="58"/>
      <c r="C142" s="58"/>
      <c r="D142" s="58"/>
    </row>
    <row r="143" spans="1:4" x14ac:dyDescent="0.2">
      <c r="C143" s="24"/>
    </row>
    <row r="146" spans="3:4" x14ac:dyDescent="0.2">
      <c r="C146" s="2" t="s">
        <v>18</v>
      </c>
    </row>
    <row r="147" spans="3:4" x14ac:dyDescent="0.2">
      <c r="C147" s="24"/>
      <c r="D147" s="24"/>
    </row>
    <row r="150" spans="3:4" x14ac:dyDescent="0.2">
      <c r="C150" s="2" t="s">
        <v>18</v>
      </c>
    </row>
  </sheetData>
  <mergeCells count="7">
    <mergeCell ref="A141:D142"/>
    <mergeCell ref="A7:D7"/>
    <mergeCell ref="A8:D8"/>
    <mergeCell ref="A9:D9"/>
    <mergeCell ref="A10:D10"/>
    <mergeCell ref="A11:D11"/>
    <mergeCell ref="A127:D127"/>
  </mergeCells>
  <hyperlinks>
    <hyperlink ref="A11" r:id="rId1" display="https://online.zakon.kz/037987/www.nationalbank.kz" xr:uid="{90B1C067-B379-4D8D-8BD5-47B6EE2FB617}"/>
  </hyperlinks>
  <pageMargins left="0.9055118110236221" right="0.51181102362204722" top="0.55118110236220474" bottom="0.55118110236220474" header="0.31496062992125984" footer="0.31496062992125984"/>
  <pageSetup scale="91" fitToHeight="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C3A74-398D-4650-BA9A-0647C6CD720E}">
  <dimension ref="A2:J138"/>
  <sheetViews>
    <sheetView tabSelected="1" topLeftCell="A70" workbookViewId="0">
      <selection activeCell="D81" sqref="D81"/>
    </sheetView>
  </sheetViews>
  <sheetFormatPr defaultRowHeight="12.75" x14ac:dyDescent="0.2"/>
  <cols>
    <col min="1" max="1" width="46.28515625" style="25" customWidth="1"/>
    <col min="2" max="2" width="15.42578125" style="26" customWidth="1"/>
    <col min="3" max="3" width="14.5703125" style="27" customWidth="1"/>
    <col min="4" max="4" width="14.28515625" style="27" customWidth="1"/>
    <col min="5" max="5" width="14.140625" style="27" customWidth="1"/>
    <col min="6" max="6" width="13.28515625" style="27" customWidth="1"/>
    <col min="7" max="7" width="16.42578125" style="27" hidden="1" customWidth="1"/>
    <col min="8" max="222" width="9.140625" style="25"/>
    <col min="223" max="223" width="46.28515625" style="25" customWidth="1"/>
    <col min="224" max="224" width="15.42578125" style="25" customWidth="1"/>
    <col min="225" max="225" width="25.42578125" style="25" customWidth="1"/>
    <col min="226" max="226" width="23.42578125" style="25" customWidth="1"/>
    <col min="227" max="227" width="23.28515625" style="25" customWidth="1"/>
    <col min="228" max="228" width="27.5703125" style="25" customWidth="1"/>
    <col min="229" max="229" width="0" style="25" hidden="1" customWidth="1"/>
    <col min="230" max="230" width="11" style="25" customWidth="1"/>
    <col min="231" max="231" width="15.42578125" style="25" customWidth="1"/>
    <col min="232" max="239" width="0" style="25" hidden="1" customWidth="1"/>
    <col min="240" max="478" width="9.140625" style="25"/>
    <col min="479" max="479" width="46.28515625" style="25" customWidth="1"/>
    <col min="480" max="480" width="15.42578125" style="25" customWidth="1"/>
    <col min="481" max="481" width="25.42578125" style="25" customWidth="1"/>
    <col min="482" max="482" width="23.42578125" style="25" customWidth="1"/>
    <col min="483" max="483" width="23.28515625" style="25" customWidth="1"/>
    <col min="484" max="484" width="27.5703125" style="25" customWidth="1"/>
    <col min="485" max="485" width="0" style="25" hidden="1" customWidth="1"/>
    <col min="486" max="486" width="11" style="25" customWidth="1"/>
    <col min="487" max="487" width="15.42578125" style="25" customWidth="1"/>
    <col min="488" max="495" width="0" style="25" hidden="1" customWidth="1"/>
    <col min="496" max="734" width="9.140625" style="25"/>
    <col min="735" max="735" width="46.28515625" style="25" customWidth="1"/>
    <col min="736" max="736" width="15.42578125" style="25" customWidth="1"/>
    <col min="737" max="737" width="25.42578125" style="25" customWidth="1"/>
    <col min="738" max="738" width="23.42578125" style="25" customWidth="1"/>
    <col min="739" max="739" width="23.28515625" style="25" customWidth="1"/>
    <col min="740" max="740" width="27.5703125" style="25" customWidth="1"/>
    <col min="741" max="741" width="0" style="25" hidden="1" customWidth="1"/>
    <col min="742" max="742" width="11" style="25" customWidth="1"/>
    <col min="743" max="743" width="15.42578125" style="25" customWidth="1"/>
    <col min="744" max="751" width="0" style="25" hidden="1" customWidth="1"/>
    <col min="752" max="990" width="9.140625" style="25"/>
    <col min="991" max="991" width="46.28515625" style="25" customWidth="1"/>
    <col min="992" max="992" width="15.42578125" style="25" customWidth="1"/>
    <col min="993" max="993" width="25.42578125" style="25" customWidth="1"/>
    <col min="994" max="994" width="23.42578125" style="25" customWidth="1"/>
    <col min="995" max="995" width="23.28515625" style="25" customWidth="1"/>
    <col min="996" max="996" width="27.5703125" style="25" customWidth="1"/>
    <col min="997" max="997" width="0" style="25" hidden="1" customWidth="1"/>
    <col min="998" max="998" width="11" style="25" customWidth="1"/>
    <col min="999" max="999" width="15.42578125" style="25" customWidth="1"/>
    <col min="1000" max="1007" width="0" style="25" hidden="1" customWidth="1"/>
    <col min="1008" max="1246" width="9.140625" style="25"/>
    <col min="1247" max="1247" width="46.28515625" style="25" customWidth="1"/>
    <col min="1248" max="1248" width="15.42578125" style="25" customWidth="1"/>
    <col min="1249" max="1249" width="25.42578125" style="25" customWidth="1"/>
    <col min="1250" max="1250" width="23.42578125" style="25" customWidth="1"/>
    <col min="1251" max="1251" width="23.28515625" style="25" customWidth="1"/>
    <col min="1252" max="1252" width="27.5703125" style="25" customWidth="1"/>
    <col min="1253" max="1253" width="0" style="25" hidden="1" customWidth="1"/>
    <col min="1254" max="1254" width="11" style="25" customWidth="1"/>
    <col min="1255" max="1255" width="15.42578125" style="25" customWidth="1"/>
    <col min="1256" max="1263" width="0" style="25" hidden="1" customWidth="1"/>
    <col min="1264" max="1502" width="9.140625" style="25"/>
    <col min="1503" max="1503" width="46.28515625" style="25" customWidth="1"/>
    <col min="1504" max="1504" width="15.42578125" style="25" customWidth="1"/>
    <col min="1505" max="1505" width="25.42578125" style="25" customWidth="1"/>
    <col min="1506" max="1506" width="23.42578125" style="25" customWidth="1"/>
    <col min="1507" max="1507" width="23.28515625" style="25" customWidth="1"/>
    <col min="1508" max="1508" width="27.5703125" style="25" customWidth="1"/>
    <col min="1509" max="1509" width="0" style="25" hidden="1" customWidth="1"/>
    <col min="1510" max="1510" width="11" style="25" customWidth="1"/>
    <col min="1511" max="1511" width="15.42578125" style="25" customWidth="1"/>
    <col min="1512" max="1519" width="0" style="25" hidden="1" customWidth="1"/>
    <col min="1520" max="1758" width="9.140625" style="25"/>
    <col min="1759" max="1759" width="46.28515625" style="25" customWidth="1"/>
    <col min="1760" max="1760" width="15.42578125" style="25" customWidth="1"/>
    <col min="1761" max="1761" width="25.42578125" style="25" customWidth="1"/>
    <col min="1762" max="1762" width="23.42578125" style="25" customWidth="1"/>
    <col min="1763" max="1763" width="23.28515625" style="25" customWidth="1"/>
    <col min="1764" max="1764" width="27.5703125" style="25" customWidth="1"/>
    <col min="1765" max="1765" width="0" style="25" hidden="1" customWidth="1"/>
    <col min="1766" max="1766" width="11" style="25" customWidth="1"/>
    <col min="1767" max="1767" width="15.42578125" style="25" customWidth="1"/>
    <col min="1768" max="1775" width="0" style="25" hidden="1" customWidth="1"/>
    <col min="1776" max="2014" width="9.140625" style="25"/>
    <col min="2015" max="2015" width="46.28515625" style="25" customWidth="1"/>
    <col min="2016" max="2016" width="15.42578125" style="25" customWidth="1"/>
    <col min="2017" max="2017" width="25.42578125" style="25" customWidth="1"/>
    <col min="2018" max="2018" width="23.42578125" style="25" customWidth="1"/>
    <col min="2019" max="2019" width="23.28515625" style="25" customWidth="1"/>
    <col min="2020" max="2020" width="27.5703125" style="25" customWidth="1"/>
    <col min="2021" max="2021" width="0" style="25" hidden="1" customWidth="1"/>
    <col min="2022" max="2022" width="11" style="25" customWidth="1"/>
    <col min="2023" max="2023" width="15.42578125" style="25" customWidth="1"/>
    <col min="2024" max="2031" width="0" style="25" hidden="1" customWidth="1"/>
    <col min="2032" max="2270" width="9.140625" style="25"/>
    <col min="2271" max="2271" width="46.28515625" style="25" customWidth="1"/>
    <col min="2272" max="2272" width="15.42578125" style="25" customWidth="1"/>
    <col min="2273" max="2273" width="25.42578125" style="25" customWidth="1"/>
    <col min="2274" max="2274" width="23.42578125" style="25" customWidth="1"/>
    <col min="2275" max="2275" width="23.28515625" style="25" customWidth="1"/>
    <col min="2276" max="2276" width="27.5703125" style="25" customWidth="1"/>
    <col min="2277" max="2277" width="0" style="25" hidden="1" customWidth="1"/>
    <col min="2278" max="2278" width="11" style="25" customWidth="1"/>
    <col min="2279" max="2279" width="15.42578125" style="25" customWidth="1"/>
    <col min="2280" max="2287" width="0" style="25" hidden="1" customWidth="1"/>
    <col min="2288" max="2526" width="9.140625" style="25"/>
    <col min="2527" max="2527" width="46.28515625" style="25" customWidth="1"/>
    <col min="2528" max="2528" width="15.42578125" style="25" customWidth="1"/>
    <col min="2529" max="2529" width="25.42578125" style="25" customWidth="1"/>
    <col min="2530" max="2530" width="23.42578125" style="25" customWidth="1"/>
    <col min="2531" max="2531" width="23.28515625" style="25" customWidth="1"/>
    <col min="2532" max="2532" width="27.5703125" style="25" customWidth="1"/>
    <col min="2533" max="2533" width="0" style="25" hidden="1" customWidth="1"/>
    <col min="2534" max="2534" width="11" style="25" customWidth="1"/>
    <col min="2535" max="2535" width="15.42578125" style="25" customWidth="1"/>
    <col min="2536" max="2543" width="0" style="25" hidden="1" customWidth="1"/>
    <col min="2544" max="2782" width="9.140625" style="25"/>
    <col min="2783" max="2783" width="46.28515625" style="25" customWidth="1"/>
    <col min="2784" max="2784" width="15.42578125" style="25" customWidth="1"/>
    <col min="2785" max="2785" width="25.42578125" style="25" customWidth="1"/>
    <col min="2786" max="2786" width="23.42578125" style="25" customWidth="1"/>
    <col min="2787" max="2787" width="23.28515625" style="25" customWidth="1"/>
    <col min="2788" max="2788" width="27.5703125" style="25" customWidth="1"/>
    <col min="2789" max="2789" width="0" style="25" hidden="1" customWidth="1"/>
    <col min="2790" max="2790" width="11" style="25" customWidth="1"/>
    <col min="2791" max="2791" width="15.42578125" style="25" customWidth="1"/>
    <col min="2792" max="2799" width="0" style="25" hidden="1" customWidth="1"/>
    <col min="2800" max="3038" width="9.140625" style="25"/>
    <col min="3039" max="3039" width="46.28515625" style="25" customWidth="1"/>
    <col min="3040" max="3040" width="15.42578125" style="25" customWidth="1"/>
    <col min="3041" max="3041" width="25.42578125" style="25" customWidth="1"/>
    <col min="3042" max="3042" width="23.42578125" style="25" customWidth="1"/>
    <col min="3043" max="3043" width="23.28515625" style="25" customWidth="1"/>
    <col min="3044" max="3044" width="27.5703125" style="25" customWidth="1"/>
    <col min="3045" max="3045" width="0" style="25" hidden="1" customWidth="1"/>
    <col min="3046" max="3046" width="11" style="25" customWidth="1"/>
    <col min="3047" max="3047" width="15.42578125" style="25" customWidth="1"/>
    <col min="3048" max="3055" width="0" style="25" hidden="1" customWidth="1"/>
    <col min="3056" max="3294" width="9.140625" style="25"/>
    <col min="3295" max="3295" width="46.28515625" style="25" customWidth="1"/>
    <col min="3296" max="3296" width="15.42578125" style="25" customWidth="1"/>
    <col min="3297" max="3297" width="25.42578125" style="25" customWidth="1"/>
    <col min="3298" max="3298" width="23.42578125" style="25" customWidth="1"/>
    <col min="3299" max="3299" width="23.28515625" style="25" customWidth="1"/>
    <col min="3300" max="3300" width="27.5703125" style="25" customWidth="1"/>
    <col min="3301" max="3301" width="0" style="25" hidden="1" customWidth="1"/>
    <col min="3302" max="3302" width="11" style="25" customWidth="1"/>
    <col min="3303" max="3303" width="15.42578125" style="25" customWidth="1"/>
    <col min="3304" max="3311" width="0" style="25" hidden="1" customWidth="1"/>
    <col min="3312" max="3550" width="9.140625" style="25"/>
    <col min="3551" max="3551" width="46.28515625" style="25" customWidth="1"/>
    <col min="3552" max="3552" width="15.42578125" style="25" customWidth="1"/>
    <col min="3553" max="3553" width="25.42578125" style="25" customWidth="1"/>
    <col min="3554" max="3554" width="23.42578125" style="25" customWidth="1"/>
    <col min="3555" max="3555" width="23.28515625" style="25" customWidth="1"/>
    <col min="3556" max="3556" width="27.5703125" style="25" customWidth="1"/>
    <col min="3557" max="3557" width="0" style="25" hidden="1" customWidth="1"/>
    <col min="3558" max="3558" width="11" style="25" customWidth="1"/>
    <col min="3559" max="3559" width="15.42578125" style="25" customWidth="1"/>
    <col min="3560" max="3567" width="0" style="25" hidden="1" customWidth="1"/>
    <col min="3568" max="3806" width="9.140625" style="25"/>
    <col min="3807" max="3807" width="46.28515625" style="25" customWidth="1"/>
    <col min="3808" max="3808" width="15.42578125" style="25" customWidth="1"/>
    <col min="3809" max="3809" width="25.42578125" style="25" customWidth="1"/>
    <col min="3810" max="3810" width="23.42578125" style="25" customWidth="1"/>
    <col min="3811" max="3811" width="23.28515625" style="25" customWidth="1"/>
    <col min="3812" max="3812" width="27.5703125" style="25" customWidth="1"/>
    <col min="3813" max="3813" width="0" style="25" hidden="1" customWidth="1"/>
    <col min="3814" max="3814" width="11" style="25" customWidth="1"/>
    <col min="3815" max="3815" width="15.42578125" style="25" customWidth="1"/>
    <col min="3816" max="3823" width="0" style="25" hidden="1" customWidth="1"/>
    <col min="3824" max="4062" width="9.140625" style="25"/>
    <col min="4063" max="4063" width="46.28515625" style="25" customWidth="1"/>
    <col min="4064" max="4064" width="15.42578125" style="25" customWidth="1"/>
    <col min="4065" max="4065" width="25.42578125" style="25" customWidth="1"/>
    <col min="4066" max="4066" width="23.42578125" style="25" customWidth="1"/>
    <col min="4067" max="4067" width="23.28515625" style="25" customWidth="1"/>
    <col min="4068" max="4068" width="27.5703125" style="25" customWidth="1"/>
    <col min="4069" max="4069" width="0" style="25" hidden="1" customWidth="1"/>
    <col min="4070" max="4070" width="11" style="25" customWidth="1"/>
    <col min="4071" max="4071" width="15.42578125" style="25" customWidth="1"/>
    <col min="4072" max="4079" width="0" style="25" hidden="1" customWidth="1"/>
    <col min="4080" max="4318" width="9.140625" style="25"/>
    <col min="4319" max="4319" width="46.28515625" style="25" customWidth="1"/>
    <col min="4320" max="4320" width="15.42578125" style="25" customWidth="1"/>
    <col min="4321" max="4321" width="25.42578125" style="25" customWidth="1"/>
    <col min="4322" max="4322" width="23.42578125" style="25" customWidth="1"/>
    <col min="4323" max="4323" width="23.28515625" style="25" customWidth="1"/>
    <col min="4324" max="4324" width="27.5703125" style="25" customWidth="1"/>
    <col min="4325" max="4325" width="0" style="25" hidden="1" customWidth="1"/>
    <col min="4326" max="4326" width="11" style="25" customWidth="1"/>
    <col min="4327" max="4327" width="15.42578125" style="25" customWidth="1"/>
    <col min="4328" max="4335" width="0" style="25" hidden="1" customWidth="1"/>
    <col min="4336" max="4574" width="9.140625" style="25"/>
    <col min="4575" max="4575" width="46.28515625" style="25" customWidth="1"/>
    <col min="4576" max="4576" width="15.42578125" style="25" customWidth="1"/>
    <col min="4577" max="4577" width="25.42578125" style="25" customWidth="1"/>
    <col min="4578" max="4578" width="23.42578125" style="25" customWidth="1"/>
    <col min="4579" max="4579" width="23.28515625" style="25" customWidth="1"/>
    <col min="4580" max="4580" width="27.5703125" style="25" customWidth="1"/>
    <col min="4581" max="4581" width="0" style="25" hidden="1" customWidth="1"/>
    <col min="4582" max="4582" width="11" style="25" customWidth="1"/>
    <col min="4583" max="4583" width="15.42578125" style="25" customWidth="1"/>
    <col min="4584" max="4591" width="0" style="25" hidden="1" customWidth="1"/>
    <col min="4592" max="4830" width="9.140625" style="25"/>
    <col min="4831" max="4831" width="46.28515625" style="25" customWidth="1"/>
    <col min="4832" max="4832" width="15.42578125" style="25" customWidth="1"/>
    <col min="4833" max="4833" width="25.42578125" style="25" customWidth="1"/>
    <col min="4834" max="4834" width="23.42578125" style="25" customWidth="1"/>
    <col min="4835" max="4835" width="23.28515625" style="25" customWidth="1"/>
    <col min="4836" max="4836" width="27.5703125" style="25" customWidth="1"/>
    <col min="4837" max="4837" width="0" style="25" hidden="1" customWidth="1"/>
    <col min="4838" max="4838" width="11" style="25" customWidth="1"/>
    <col min="4839" max="4839" width="15.42578125" style="25" customWidth="1"/>
    <col min="4840" max="4847" width="0" style="25" hidden="1" customWidth="1"/>
    <col min="4848" max="5086" width="9.140625" style="25"/>
    <col min="5087" max="5087" width="46.28515625" style="25" customWidth="1"/>
    <col min="5088" max="5088" width="15.42578125" style="25" customWidth="1"/>
    <col min="5089" max="5089" width="25.42578125" style="25" customWidth="1"/>
    <col min="5090" max="5090" width="23.42578125" style="25" customWidth="1"/>
    <col min="5091" max="5091" width="23.28515625" style="25" customWidth="1"/>
    <col min="5092" max="5092" width="27.5703125" style="25" customWidth="1"/>
    <col min="5093" max="5093" width="0" style="25" hidden="1" customWidth="1"/>
    <col min="5094" max="5094" width="11" style="25" customWidth="1"/>
    <col min="5095" max="5095" width="15.42578125" style="25" customWidth="1"/>
    <col min="5096" max="5103" width="0" style="25" hidden="1" customWidth="1"/>
    <col min="5104" max="5342" width="9.140625" style="25"/>
    <col min="5343" max="5343" width="46.28515625" style="25" customWidth="1"/>
    <col min="5344" max="5344" width="15.42578125" style="25" customWidth="1"/>
    <col min="5345" max="5345" width="25.42578125" style="25" customWidth="1"/>
    <col min="5346" max="5346" width="23.42578125" style="25" customWidth="1"/>
    <col min="5347" max="5347" width="23.28515625" style="25" customWidth="1"/>
    <col min="5348" max="5348" width="27.5703125" style="25" customWidth="1"/>
    <col min="5349" max="5349" width="0" style="25" hidden="1" customWidth="1"/>
    <col min="5350" max="5350" width="11" style="25" customWidth="1"/>
    <col min="5351" max="5351" width="15.42578125" style="25" customWidth="1"/>
    <col min="5352" max="5359" width="0" style="25" hidden="1" customWidth="1"/>
    <col min="5360" max="5598" width="9.140625" style="25"/>
    <col min="5599" max="5599" width="46.28515625" style="25" customWidth="1"/>
    <col min="5600" max="5600" width="15.42578125" style="25" customWidth="1"/>
    <col min="5601" max="5601" width="25.42578125" style="25" customWidth="1"/>
    <col min="5602" max="5602" width="23.42578125" style="25" customWidth="1"/>
    <col min="5603" max="5603" width="23.28515625" style="25" customWidth="1"/>
    <col min="5604" max="5604" width="27.5703125" style="25" customWidth="1"/>
    <col min="5605" max="5605" width="0" style="25" hidden="1" customWidth="1"/>
    <col min="5606" max="5606" width="11" style="25" customWidth="1"/>
    <col min="5607" max="5607" width="15.42578125" style="25" customWidth="1"/>
    <col min="5608" max="5615" width="0" style="25" hidden="1" customWidth="1"/>
    <col min="5616" max="5854" width="9.140625" style="25"/>
    <col min="5855" max="5855" width="46.28515625" style="25" customWidth="1"/>
    <col min="5856" max="5856" width="15.42578125" style="25" customWidth="1"/>
    <col min="5857" max="5857" width="25.42578125" style="25" customWidth="1"/>
    <col min="5858" max="5858" width="23.42578125" style="25" customWidth="1"/>
    <col min="5859" max="5859" width="23.28515625" style="25" customWidth="1"/>
    <col min="5860" max="5860" width="27.5703125" style="25" customWidth="1"/>
    <col min="5861" max="5861" width="0" style="25" hidden="1" customWidth="1"/>
    <col min="5862" max="5862" width="11" style="25" customWidth="1"/>
    <col min="5863" max="5863" width="15.42578125" style="25" customWidth="1"/>
    <col min="5864" max="5871" width="0" style="25" hidden="1" customWidth="1"/>
    <col min="5872" max="6110" width="9.140625" style="25"/>
    <col min="6111" max="6111" width="46.28515625" style="25" customWidth="1"/>
    <col min="6112" max="6112" width="15.42578125" style="25" customWidth="1"/>
    <col min="6113" max="6113" width="25.42578125" style="25" customWidth="1"/>
    <col min="6114" max="6114" width="23.42578125" style="25" customWidth="1"/>
    <col min="6115" max="6115" width="23.28515625" style="25" customWidth="1"/>
    <col min="6116" max="6116" width="27.5703125" style="25" customWidth="1"/>
    <col min="6117" max="6117" width="0" style="25" hidden="1" customWidth="1"/>
    <col min="6118" max="6118" width="11" style="25" customWidth="1"/>
    <col min="6119" max="6119" width="15.42578125" style="25" customWidth="1"/>
    <col min="6120" max="6127" width="0" style="25" hidden="1" customWidth="1"/>
    <col min="6128" max="6366" width="9.140625" style="25"/>
    <col min="6367" max="6367" width="46.28515625" style="25" customWidth="1"/>
    <col min="6368" max="6368" width="15.42578125" style="25" customWidth="1"/>
    <col min="6369" max="6369" width="25.42578125" style="25" customWidth="1"/>
    <col min="6370" max="6370" width="23.42578125" style="25" customWidth="1"/>
    <col min="6371" max="6371" width="23.28515625" style="25" customWidth="1"/>
    <col min="6372" max="6372" width="27.5703125" style="25" customWidth="1"/>
    <col min="6373" max="6373" width="0" style="25" hidden="1" customWidth="1"/>
    <col min="6374" max="6374" width="11" style="25" customWidth="1"/>
    <col min="6375" max="6375" width="15.42578125" style="25" customWidth="1"/>
    <col min="6376" max="6383" width="0" style="25" hidden="1" customWidth="1"/>
    <col min="6384" max="6622" width="9.140625" style="25"/>
    <col min="6623" max="6623" width="46.28515625" style="25" customWidth="1"/>
    <col min="6624" max="6624" width="15.42578125" style="25" customWidth="1"/>
    <col min="6625" max="6625" width="25.42578125" style="25" customWidth="1"/>
    <col min="6626" max="6626" width="23.42578125" style="25" customWidth="1"/>
    <col min="6627" max="6627" width="23.28515625" style="25" customWidth="1"/>
    <col min="6628" max="6628" width="27.5703125" style="25" customWidth="1"/>
    <col min="6629" max="6629" width="0" style="25" hidden="1" customWidth="1"/>
    <col min="6630" max="6630" width="11" style="25" customWidth="1"/>
    <col min="6631" max="6631" width="15.42578125" style="25" customWidth="1"/>
    <col min="6632" max="6639" width="0" style="25" hidden="1" customWidth="1"/>
    <col min="6640" max="6878" width="9.140625" style="25"/>
    <col min="6879" max="6879" width="46.28515625" style="25" customWidth="1"/>
    <col min="6880" max="6880" width="15.42578125" style="25" customWidth="1"/>
    <col min="6881" max="6881" width="25.42578125" style="25" customWidth="1"/>
    <col min="6882" max="6882" width="23.42578125" style="25" customWidth="1"/>
    <col min="6883" max="6883" width="23.28515625" style="25" customWidth="1"/>
    <col min="6884" max="6884" width="27.5703125" style="25" customWidth="1"/>
    <col min="6885" max="6885" width="0" style="25" hidden="1" customWidth="1"/>
    <col min="6886" max="6886" width="11" style="25" customWidth="1"/>
    <col min="6887" max="6887" width="15.42578125" style="25" customWidth="1"/>
    <col min="6888" max="6895" width="0" style="25" hidden="1" customWidth="1"/>
    <col min="6896" max="7134" width="9.140625" style="25"/>
    <col min="7135" max="7135" width="46.28515625" style="25" customWidth="1"/>
    <col min="7136" max="7136" width="15.42578125" style="25" customWidth="1"/>
    <col min="7137" max="7137" width="25.42578125" style="25" customWidth="1"/>
    <col min="7138" max="7138" width="23.42578125" style="25" customWidth="1"/>
    <col min="7139" max="7139" width="23.28515625" style="25" customWidth="1"/>
    <col min="7140" max="7140" width="27.5703125" style="25" customWidth="1"/>
    <col min="7141" max="7141" width="0" style="25" hidden="1" customWidth="1"/>
    <col min="7142" max="7142" width="11" style="25" customWidth="1"/>
    <col min="7143" max="7143" width="15.42578125" style="25" customWidth="1"/>
    <col min="7144" max="7151" width="0" style="25" hidden="1" customWidth="1"/>
    <col min="7152" max="7390" width="9.140625" style="25"/>
    <col min="7391" max="7391" width="46.28515625" style="25" customWidth="1"/>
    <col min="7392" max="7392" width="15.42578125" style="25" customWidth="1"/>
    <col min="7393" max="7393" width="25.42578125" style="25" customWidth="1"/>
    <col min="7394" max="7394" width="23.42578125" style="25" customWidth="1"/>
    <col min="7395" max="7395" width="23.28515625" style="25" customWidth="1"/>
    <col min="7396" max="7396" width="27.5703125" style="25" customWidth="1"/>
    <col min="7397" max="7397" width="0" style="25" hidden="1" customWidth="1"/>
    <col min="7398" max="7398" width="11" style="25" customWidth="1"/>
    <col min="7399" max="7399" width="15.42578125" style="25" customWidth="1"/>
    <col min="7400" max="7407" width="0" style="25" hidden="1" customWidth="1"/>
    <col min="7408" max="7646" width="9.140625" style="25"/>
    <col min="7647" max="7647" width="46.28515625" style="25" customWidth="1"/>
    <col min="7648" max="7648" width="15.42578125" style="25" customWidth="1"/>
    <col min="7649" max="7649" width="25.42578125" style="25" customWidth="1"/>
    <col min="7650" max="7650" width="23.42578125" style="25" customWidth="1"/>
    <col min="7651" max="7651" width="23.28515625" style="25" customWidth="1"/>
    <col min="7652" max="7652" width="27.5703125" style="25" customWidth="1"/>
    <col min="7653" max="7653" width="0" style="25" hidden="1" customWidth="1"/>
    <col min="7654" max="7654" width="11" style="25" customWidth="1"/>
    <col min="7655" max="7655" width="15.42578125" style="25" customWidth="1"/>
    <col min="7656" max="7663" width="0" style="25" hidden="1" customWidth="1"/>
    <col min="7664" max="7902" width="9.140625" style="25"/>
    <col min="7903" max="7903" width="46.28515625" style="25" customWidth="1"/>
    <col min="7904" max="7904" width="15.42578125" style="25" customWidth="1"/>
    <col min="7905" max="7905" width="25.42578125" style="25" customWidth="1"/>
    <col min="7906" max="7906" width="23.42578125" style="25" customWidth="1"/>
    <col min="7907" max="7907" width="23.28515625" style="25" customWidth="1"/>
    <col min="7908" max="7908" width="27.5703125" style="25" customWidth="1"/>
    <col min="7909" max="7909" width="0" style="25" hidden="1" customWidth="1"/>
    <col min="7910" max="7910" width="11" style="25" customWidth="1"/>
    <col min="7911" max="7911" width="15.42578125" style="25" customWidth="1"/>
    <col min="7912" max="7919" width="0" style="25" hidden="1" customWidth="1"/>
    <col min="7920" max="8158" width="9.140625" style="25"/>
    <col min="8159" max="8159" width="46.28515625" style="25" customWidth="1"/>
    <col min="8160" max="8160" width="15.42578125" style="25" customWidth="1"/>
    <col min="8161" max="8161" width="25.42578125" style="25" customWidth="1"/>
    <col min="8162" max="8162" width="23.42578125" style="25" customWidth="1"/>
    <col min="8163" max="8163" width="23.28515625" style="25" customWidth="1"/>
    <col min="8164" max="8164" width="27.5703125" style="25" customWidth="1"/>
    <col min="8165" max="8165" width="0" style="25" hidden="1" customWidth="1"/>
    <col min="8166" max="8166" width="11" style="25" customWidth="1"/>
    <col min="8167" max="8167" width="15.42578125" style="25" customWidth="1"/>
    <col min="8168" max="8175" width="0" style="25" hidden="1" customWidth="1"/>
    <col min="8176" max="8414" width="9.140625" style="25"/>
    <col min="8415" max="8415" width="46.28515625" style="25" customWidth="1"/>
    <col min="8416" max="8416" width="15.42578125" style="25" customWidth="1"/>
    <col min="8417" max="8417" width="25.42578125" style="25" customWidth="1"/>
    <col min="8418" max="8418" width="23.42578125" style="25" customWidth="1"/>
    <col min="8419" max="8419" width="23.28515625" style="25" customWidth="1"/>
    <col min="8420" max="8420" width="27.5703125" style="25" customWidth="1"/>
    <col min="8421" max="8421" width="0" style="25" hidden="1" customWidth="1"/>
    <col min="8422" max="8422" width="11" style="25" customWidth="1"/>
    <col min="8423" max="8423" width="15.42578125" style="25" customWidth="1"/>
    <col min="8424" max="8431" width="0" style="25" hidden="1" customWidth="1"/>
    <col min="8432" max="8670" width="9.140625" style="25"/>
    <col min="8671" max="8671" width="46.28515625" style="25" customWidth="1"/>
    <col min="8672" max="8672" width="15.42578125" style="25" customWidth="1"/>
    <col min="8673" max="8673" width="25.42578125" style="25" customWidth="1"/>
    <col min="8674" max="8674" width="23.42578125" style="25" customWidth="1"/>
    <col min="8675" max="8675" width="23.28515625" style="25" customWidth="1"/>
    <col min="8676" max="8676" width="27.5703125" style="25" customWidth="1"/>
    <col min="8677" max="8677" width="0" style="25" hidden="1" customWidth="1"/>
    <col min="8678" max="8678" width="11" style="25" customWidth="1"/>
    <col min="8679" max="8679" width="15.42578125" style="25" customWidth="1"/>
    <col min="8680" max="8687" width="0" style="25" hidden="1" customWidth="1"/>
    <col min="8688" max="8926" width="9.140625" style="25"/>
    <col min="8927" max="8927" width="46.28515625" style="25" customWidth="1"/>
    <col min="8928" max="8928" width="15.42578125" style="25" customWidth="1"/>
    <col min="8929" max="8929" width="25.42578125" style="25" customWidth="1"/>
    <col min="8930" max="8930" width="23.42578125" style="25" customWidth="1"/>
    <col min="8931" max="8931" width="23.28515625" style="25" customWidth="1"/>
    <col min="8932" max="8932" width="27.5703125" style="25" customWidth="1"/>
    <col min="8933" max="8933" width="0" style="25" hidden="1" customWidth="1"/>
    <col min="8934" max="8934" width="11" style="25" customWidth="1"/>
    <col min="8935" max="8935" width="15.42578125" style="25" customWidth="1"/>
    <col min="8936" max="8943" width="0" style="25" hidden="1" customWidth="1"/>
    <col min="8944" max="9182" width="9.140625" style="25"/>
    <col min="9183" max="9183" width="46.28515625" style="25" customWidth="1"/>
    <col min="9184" max="9184" width="15.42578125" style="25" customWidth="1"/>
    <col min="9185" max="9185" width="25.42578125" style="25" customWidth="1"/>
    <col min="9186" max="9186" width="23.42578125" style="25" customWidth="1"/>
    <col min="9187" max="9187" width="23.28515625" style="25" customWidth="1"/>
    <col min="9188" max="9188" width="27.5703125" style="25" customWidth="1"/>
    <col min="9189" max="9189" width="0" style="25" hidden="1" customWidth="1"/>
    <col min="9190" max="9190" width="11" style="25" customWidth="1"/>
    <col min="9191" max="9191" width="15.42578125" style="25" customWidth="1"/>
    <col min="9192" max="9199" width="0" style="25" hidden="1" customWidth="1"/>
    <col min="9200" max="9438" width="9.140625" style="25"/>
    <col min="9439" max="9439" width="46.28515625" style="25" customWidth="1"/>
    <col min="9440" max="9440" width="15.42578125" style="25" customWidth="1"/>
    <col min="9441" max="9441" width="25.42578125" style="25" customWidth="1"/>
    <col min="9442" max="9442" width="23.42578125" style="25" customWidth="1"/>
    <col min="9443" max="9443" width="23.28515625" style="25" customWidth="1"/>
    <col min="9444" max="9444" width="27.5703125" style="25" customWidth="1"/>
    <col min="9445" max="9445" width="0" style="25" hidden="1" customWidth="1"/>
    <col min="9446" max="9446" width="11" style="25" customWidth="1"/>
    <col min="9447" max="9447" width="15.42578125" style="25" customWidth="1"/>
    <col min="9448" max="9455" width="0" style="25" hidden="1" customWidth="1"/>
    <col min="9456" max="9694" width="9.140625" style="25"/>
    <col min="9695" max="9695" width="46.28515625" style="25" customWidth="1"/>
    <col min="9696" max="9696" width="15.42578125" style="25" customWidth="1"/>
    <col min="9697" max="9697" width="25.42578125" style="25" customWidth="1"/>
    <col min="9698" max="9698" width="23.42578125" style="25" customWidth="1"/>
    <col min="9699" max="9699" width="23.28515625" style="25" customWidth="1"/>
    <col min="9700" max="9700" width="27.5703125" style="25" customWidth="1"/>
    <col min="9701" max="9701" width="0" style="25" hidden="1" customWidth="1"/>
    <col min="9702" max="9702" width="11" style="25" customWidth="1"/>
    <col min="9703" max="9703" width="15.42578125" style="25" customWidth="1"/>
    <col min="9704" max="9711" width="0" style="25" hidden="1" customWidth="1"/>
    <col min="9712" max="9950" width="9.140625" style="25"/>
    <col min="9951" max="9951" width="46.28515625" style="25" customWidth="1"/>
    <col min="9952" max="9952" width="15.42578125" style="25" customWidth="1"/>
    <col min="9953" max="9953" width="25.42578125" style="25" customWidth="1"/>
    <col min="9954" max="9954" width="23.42578125" style="25" customWidth="1"/>
    <col min="9955" max="9955" width="23.28515625" style="25" customWidth="1"/>
    <col min="9956" max="9956" width="27.5703125" style="25" customWidth="1"/>
    <col min="9957" max="9957" width="0" style="25" hidden="1" customWidth="1"/>
    <col min="9958" max="9958" width="11" style="25" customWidth="1"/>
    <col min="9959" max="9959" width="15.42578125" style="25" customWidth="1"/>
    <col min="9960" max="9967" width="0" style="25" hidden="1" customWidth="1"/>
    <col min="9968" max="10206" width="9.140625" style="25"/>
    <col min="10207" max="10207" width="46.28515625" style="25" customWidth="1"/>
    <col min="10208" max="10208" width="15.42578125" style="25" customWidth="1"/>
    <col min="10209" max="10209" width="25.42578125" style="25" customWidth="1"/>
    <col min="10210" max="10210" width="23.42578125" style="25" customWidth="1"/>
    <col min="10211" max="10211" width="23.28515625" style="25" customWidth="1"/>
    <col min="10212" max="10212" width="27.5703125" style="25" customWidth="1"/>
    <col min="10213" max="10213" width="0" style="25" hidden="1" customWidth="1"/>
    <col min="10214" max="10214" width="11" style="25" customWidth="1"/>
    <col min="10215" max="10215" width="15.42578125" style="25" customWidth="1"/>
    <col min="10216" max="10223" width="0" style="25" hidden="1" customWidth="1"/>
    <col min="10224" max="10462" width="9.140625" style="25"/>
    <col min="10463" max="10463" width="46.28515625" style="25" customWidth="1"/>
    <col min="10464" max="10464" width="15.42578125" style="25" customWidth="1"/>
    <col min="10465" max="10465" width="25.42578125" style="25" customWidth="1"/>
    <col min="10466" max="10466" width="23.42578125" style="25" customWidth="1"/>
    <col min="10467" max="10467" width="23.28515625" style="25" customWidth="1"/>
    <col min="10468" max="10468" width="27.5703125" style="25" customWidth="1"/>
    <col min="10469" max="10469" width="0" style="25" hidden="1" customWidth="1"/>
    <col min="10470" max="10470" width="11" style="25" customWidth="1"/>
    <col min="10471" max="10471" width="15.42578125" style="25" customWidth="1"/>
    <col min="10472" max="10479" width="0" style="25" hidden="1" customWidth="1"/>
    <col min="10480" max="10718" width="9.140625" style="25"/>
    <col min="10719" max="10719" width="46.28515625" style="25" customWidth="1"/>
    <col min="10720" max="10720" width="15.42578125" style="25" customWidth="1"/>
    <col min="10721" max="10721" width="25.42578125" style="25" customWidth="1"/>
    <col min="10722" max="10722" width="23.42578125" style="25" customWidth="1"/>
    <col min="10723" max="10723" width="23.28515625" style="25" customWidth="1"/>
    <col min="10724" max="10724" width="27.5703125" style="25" customWidth="1"/>
    <col min="10725" max="10725" width="0" style="25" hidden="1" customWidth="1"/>
    <col min="10726" max="10726" width="11" style="25" customWidth="1"/>
    <col min="10727" max="10727" width="15.42578125" style="25" customWidth="1"/>
    <col min="10728" max="10735" width="0" style="25" hidden="1" customWidth="1"/>
    <col min="10736" max="10974" width="9.140625" style="25"/>
    <col min="10975" max="10975" width="46.28515625" style="25" customWidth="1"/>
    <col min="10976" max="10976" width="15.42578125" style="25" customWidth="1"/>
    <col min="10977" max="10977" width="25.42578125" style="25" customWidth="1"/>
    <col min="10978" max="10978" width="23.42578125" style="25" customWidth="1"/>
    <col min="10979" max="10979" width="23.28515625" style="25" customWidth="1"/>
    <col min="10980" max="10980" width="27.5703125" style="25" customWidth="1"/>
    <col min="10981" max="10981" width="0" style="25" hidden="1" customWidth="1"/>
    <col min="10982" max="10982" width="11" style="25" customWidth="1"/>
    <col min="10983" max="10983" width="15.42578125" style="25" customWidth="1"/>
    <col min="10984" max="10991" width="0" style="25" hidden="1" customWidth="1"/>
    <col min="10992" max="11230" width="9.140625" style="25"/>
    <col min="11231" max="11231" width="46.28515625" style="25" customWidth="1"/>
    <col min="11232" max="11232" width="15.42578125" style="25" customWidth="1"/>
    <col min="11233" max="11233" width="25.42578125" style="25" customWidth="1"/>
    <col min="11234" max="11234" width="23.42578125" style="25" customWidth="1"/>
    <col min="11235" max="11235" width="23.28515625" style="25" customWidth="1"/>
    <col min="11236" max="11236" width="27.5703125" style="25" customWidth="1"/>
    <col min="11237" max="11237" width="0" style="25" hidden="1" customWidth="1"/>
    <col min="11238" max="11238" width="11" style="25" customWidth="1"/>
    <col min="11239" max="11239" width="15.42578125" style="25" customWidth="1"/>
    <col min="11240" max="11247" width="0" style="25" hidden="1" customWidth="1"/>
    <col min="11248" max="11486" width="9.140625" style="25"/>
    <col min="11487" max="11487" width="46.28515625" style="25" customWidth="1"/>
    <col min="11488" max="11488" width="15.42578125" style="25" customWidth="1"/>
    <col min="11489" max="11489" width="25.42578125" style="25" customWidth="1"/>
    <col min="11490" max="11490" width="23.42578125" style="25" customWidth="1"/>
    <col min="11491" max="11491" width="23.28515625" style="25" customWidth="1"/>
    <col min="11492" max="11492" width="27.5703125" style="25" customWidth="1"/>
    <col min="11493" max="11493" width="0" style="25" hidden="1" customWidth="1"/>
    <col min="11494" max="11494" width="11" style="25" customWidth="1"/>
    <col min="11495" max="11495" width="15.42578125" style="25" customWidth="1"/>
    <col min="11496" max="11503" width="0" style="25" hidden="1" customWidth="1"/>
    <col min="11504" max="11742" width="9.140625" style="25"/>
    <col min="11743" max="11743" width="46.28515625" style="25" customWidth="1"/>
    <col min="11744" max="11744" width="15.42578125" style="25" customWidth="1"/>
    <col min="11745" max="11745" width="25.42578125" style="25" customWidth="1"/>
    <col min="11746" max="11746" width="23.42578125" style="25" customWidth="1"/>
    <col min="11747" max="11747" width="23.28515625" style="25" customWidth="1"/>
    <col min="11748" max="11748" width="27.5703125" style="25" customWidth="1"/>
    <col min="11749" max="11749" width="0" style="25" hidden="1" customWidth="1"/>
    <col min="11750" max="11750" width="11" style="25" customWidth="1"/>
    <col min="11751" max="11751" width="15.42578125" style="25" customWidth="1"/>
    <col min="11752" max="11759" width="0" style="25" hidden="1" customWidth="1"/>
    <col min="11760" max="11998" width="9.140625" style="25"/>
    <col min="11999" max="11999" width="46.28515625" style="25" customWidth="1"/>
    <col min="12000" max="12000" width="15.42578125" style="25" customWidth="1"/>
    <col min="12001" max="12001" width="25.42578125" style="25" customWidth="1"/>
    <col min="12002" max="12002" width="23.42578125" style="25" customWidth="1"/>
    <col min="12003" max="12003" width="23.28515625" style="25" customWidth="1"/>
    <col min="12004" max="12004" width="27.5703125" style="25" customWidth="1"/>
    <col min="12005" max="12005" width="0" style="25" hidden="1" customWidth="1"/>
    <col min="12006" max="12006" width="11" style="25" customWidth="1"/>
    <col min="12007" max="12007" width="15.42578125" style="25" customWidth="1"/>
    <col min="12008" max="12015" width="0" style="25" hidden="1" customWidth="1"/>
    <col min="12016" max="12254" width="9.140625" style="25"/>
    <col min="12255" max="12255" width="46.28515625" style="25" customWidth="1"/>
    <col min="12256" max="12256" width="15.42578125" style="25" customWidth="1"/>
    <col min="12257" max="12257" width="25.42578125" style="25" customWidth="1"/>
    <col min="12258" max="12258" width="23.42578125" style="25" customWidth="1"/>
    <col min="12259" max="12259" width="23.28515625" style="25" customWidth="1"/>
    <col min="12260" max="12260" width="27.5703125" style="25" customWidth="1"/>
    <col min="12261" max="12261" width="0" style="25" hidden="1" customWidth="1"/>
    <col min="12262" max="12262" width="11" style="25" customWidth="1"/>
    <col min="12263" max="12263" width="15.42578125" style="25" customWidth="1"/>
    <col min="12264" max="12271" width="0" style="25" hidden="1" customWidth="1"/>
    <col min="12272" max="12510" width="9.140625" style="25"/>
    <col min="12511" max="12511" width="46.28515625" style="25" customWidth="1"/>
    <col min="12512" max="12512" width="15.42578125" style="25" customWidth="1"/>
    <col min="12513" max="12513" width="25.42578125" style="25" customWidth="1"/>
    <col min="12514" max="12514" width="23.42578125" style="25" customWidth="1"/>
    <col min="12515" max="12515" width="23.28515625" style="25" customWidth="1"/>
    <col min="12516" max="12516" width="27.5703125" style="25" customWidth="1"/>
    <col min="12517" max="12517" width="0" style="25" hidden="1" customWidth="1"/>
    <col min="12518" max="12518" width="11" style="25" customWidth="1"/>
    <col min="12519" max="12519" width="15.42578125" style="25" customWidth="1"/>
    <col min="12520" max="12527" width="0" style="25" hidden="1" customWidth="1"/>
    <col min="12528" max="12766" width="9.140625" style="25"/>
    <col min="12767" max="12767" width="46.28515625" style="25" customWidth="1"/>
    <col min="12768" max="12768" width="15.42578125" style="25" customWidth="1"/>
    <col min="12769" max="12769" width="25.42578125" style="25" customWidth="1"/>
    <col min="12770" max="12770" width="23.42578125" style="25" customWidth="1"/>
    <col min="12771" max="12771" width="23.28515625" style="25" customWidth="1"/>
    <col min="12772" max="12772" width="27.5703125" style="25" customWidth="1"/>
    <col min="12773" max="12773" width="0" style="25" hidden="1" customWidth="1"/>
    <col min="12774" max="12774" width="11" style="25" customWidth="1"/>
    <col min="12775" max="12775" width="15.42578125" style="25" customWidth="1"/>
    <col min="12776" max="12783" width="0" style="25" hidden="1" customWidth="1"/>
    <col min="12784" max="13022" width="9.140625" style="25"/>
    <col min="13023" max="13023" width="46.28515625" style="25" customWidth="1"/>
    <col min="13024" max="13024" width="15.42578125" style="25" customWidth="1"/>
    <col min="13025" max="13025" width="25.42578125" style="25" customWidth="1"/>
    <col min="13026" max="13026" width="23.42578125" style="25" customWidth="1"/>
    <col min="13027" max="13027" width="23.28515625" style="25" customWidth="1"/>
    <col min="13028" max="13028" width="27.5703125" style="25" customWidth="1"/>
    <col min="13029" max="13029" width="0" style="25" hidden="1" customWidth="1"/>
    <col min="13030" max="13030" width="11" style="25" customWidth="1"/>
    <col min="13031" max="13031" width="15.42578125" style="25" customWidth="1"/>
    <col min="13032" max="13039" width="0" style="25" hidden="1" customWidth="1"/>
    <col min="13040" max="13278" width="9.140625" style="25"/>
    <col min="13279" max="13279" width="46.28515625" style="25" customWidth="1"/>
    <col min="13280" max="13280" width="15.42578125" style="25" customWidth="1"/>
    <col min="13281" max="13281" width="25.42578125" style="25" customWidth="1"/>
    <col min="13282" max="13282" width="23.42578125" style="25" customWidth="1"/>
    <col min="13283" max="13283" width="23.28515625" style="25" customWidth="1"/>
    <col min="13284" max="13284" width="27.5703125" style="25" customWidth="1"/>
    <col min="13285" max="13285" width="0" style="25" hidden="1" customWidth="1"/>
    <col min="13286" max="13286" width="11" style="25" customWidth="1"/>
    <col min="13287" max="13287" width="15.42578125" style="25" customWidth="1"/>
    <col min="13288" max="13295" width="0" style="25" hidden="1" customWidth="1"/>
    <col min="13296" max="13534" width="9.140625" style="25"/>
    <col min="13535" max="13535" width="46.28515625" style="25" customWidth="1"/>
    <col min="13536" max="13536" width="15.42578125" style="25" customWidth="1"/>
    <col min="13537" max="13537" width="25.42578125" style="25" customWidth="1"/>
    <col min="13538" max="13538" width="23.42578125" style="25" customWidth="1"/>
    <col min="13539" max="13539" width="23.28515625" style="25" customWidth="1"/>
    <col min="13540" max="13540" width="27.5703125" style="25" customWidth="1"/>
    <col min="13541" max="13541" width="0" style="25" hidden="1" customWidth="1"/>
    <col min="13542" max="13542" width="11" style="25" customWidth="1"/>
    <col min="13543" max="13543" width="15.42578125" style="25" customWidth="1"/>
    <col min="13544" max="13551" width="0" style="25" hidden="1" customWidth="1"/>
    <col min="13552" max="13790" width="9.140625" style="25"/>
    <col min="13791" max="13791" width="46.28515625" style="25" customWidth="1"/>
    <col min="13792" max="13792" width="15.42578125" style="25" customWidth="1"/>
    <col min="13793" max="13793" width="25.42578125" style="25" customWidth="1"/>
    <col min="13794" max="13794" width="23.42578125" style="25" customWidth="1"/>
    <col min="13795" max="13795" width="23.28515625" style="25" customWidth="1"/>
    <col min="13796" max="13796" width="27.5703125" style="25" customWidth="1"/>
    <col min="13797" max="13797" width="0" style="25" hidden="1" customWidth="1"/>
    <col min="13798" max="13798" width="11" style="25" customWidth="1"/>
    <col min="13799" max="13799" width="15.42578125" style="25" customWidth="1"/>
    <col min="13800" max="13807" width="0" style="25" hidden="1" customWidth="1"/>
    <col min="13808" max="14046" width="9.140625" style="25"/>
    <col min="14047" max="14047" width="46.28515625" style="25" customWidth="1"/>
    <col min="14048" max="14048" width="15.42578125" style="25" customWidth="1"/>
    <col min="14049" max="14049" width="25.42578125" style="25" customWidth="1"/>
    <col min="14050" max="14050" width="23.42578125" style="25" customWidth="1"/>
    <col min="14051" max="14051" width="23.28515625" style="25" customWidth="1"/>
    <col min="14052" max="14052" width="27.5703125" style="25" customWidth="1"/>
    <col min="14053" max="14053" width="0" style="25" hidden="1" customWidth="1"/>
    <col min="14054" max="14054" width="11" style="25" customWidth="1"/>
    <col min="14055" max="14055" width="15.42578125" style="25" customWidth="1"/>
    <col min="14056" max="14063" width="0" style="25" hidden="1" customWidth="1"/>
    <col min="14064" max="14302" width="9.140625" style="25"/>
    <col min="14303" max="14303" width="46.28515625" style="25" customWidth="1"/>
    <col min="14304" max="14304" width="15.42578125" style="25" customWidth="1"/>
    <col min="14305" max="14305" width="25.42578125" style="25" customWidth="1"/>
    <col min="14306" max="14306" width="23.42578125" style="25" customWidth="1"/>
    <col min="14307" max="14307" width="23.28515625" style="25" customWidth="1"/>
    <col min="14308" max="14308" width="27.5703125" style="25" customWidth="1"/>
    <col min="14309" max="14309" width="0" style="25" hidden="1" customWidth="1"/>
    <col min="14310" max="14310" width="11" style="25" customWidth="1"/>
    <col min="14311" max="14311" width="15.42578125" style="25" customWidth="1"/>
    <col min="14312" max="14319" width="0" style="25" hidden="1" customWidth="1"/>
    <col min="14320" max="14558" width="9.140625" style="25"/>
    <col min="14559" max="14559" width="46.28515625" style="25" customWidth="1"/>
    <col min="14560" max="14560" width="15.42578125" style="25" customWidth="1"/>
    <col min="14561" max="14561" width="25.42578125" style="25" customWidth="1"/>
    <col min="14562" max="14562" width="23.42578125" style="25" customWidth="1"/>
    <col min="14563" max="14563" width="23.28515625" style="25" customWidth="1"/>
    <col min="14564" max="14564" width="27.5703125" style="25" customWidth="1"/>
    <col min="14565" max="14565" width="0" style="25" hidden="1" customWidth="1"/>
    <col min="14566" max="14566" width="11" style="25" customWidth="1"/>
    <col min="14567" max="14567" width="15.42578125" style="25" customWidth="1"/>
    <col min="14568" max="14575" width="0" style="25" hidden="1" customWidth="1"/>
    <col min="14576" max="14814" width="9.140625" style="25"/>
    <col min="14815" max="14815" width="46.28515625" style="25" customWidth="1"/>
    <col min="14816" max="14816" width="15.42578125" style="25" customWidth="1"/>
    <col min="14817" max="14817" width="25.42578125" style="25" customWidth="1"/>
    <col min="14818" max="14818" width="23.42578125" style="25" customWidth="1"/>
    <col min="14819" max="14819" width="23.28515625" style="25" customWidth="1"/>
    <col min="14820" max="14820" width="27.5703125" style="25" customWidth="1"/>
    <col min="14821" max="14821" width="0" style="25" hidden="1" customWidth="1"/>
    <col min="14822" max="14822" width="11" style="25" customWidth="1"/>
    <col min="14823" max="14823" width="15.42578125" style="25" customWidth="1"/>
    <col min="14824" max="14831" width="0" style="25" hidden="1" customWidth="1"/>
    <col min="14832" max="15070" width="9.140625" style="25"/>
    <col min="15071" max="15071" width="46.28515625" style="25" customWidth="1"/>
    <col min="15072" max="15072" width="15.42578125" style="25" customWidth="1"/>
    <col min="15073" max="15073" width="25.42578125" style="25" customWidth="1"/>
    <col min="15074" max="15074" width="23.42578125" style="25" customWidth="1"/>
    <col min="15075" max="15075" width="23.28515625" style="25" customWidth="1"/>
    <col min="15076" max="15076" width="27.5703125" style="25" customWidth="1"/>
    <col min="15077" max="15077" width="0" style="25" hidden="1" customWidth="1"/>
    <col min="15078" max="15078" width="11" style="25" customWidth="1"/>
    <col min="15079" max="15079" width="15.42578125" style="25" customWidth="1"/>
    <col min="15080" max="15087" width="0" style="25" hidden="1" customWidth="1"/>
    <col min="15088" max="15326" width="9.140625" style="25"/>
    <col min="15327" max="15327" width="46.28515625" style="25" customWidth="1"/>
    <col min="15328" max="15328" width="15.42578125" style="25" customWidth="1"/>
    <col min="15329" max="15329" width="25.42578125" style="25" customWidth="1"/>
    <col min="15330" max="15330" width="23.42578125" style="25" customWidth="1"/>
    <col min="15331" max="15331" width="23.28515625" style="25" customWidth="1"/>
    <col min="15332" max="15332" width="27.5703125" style="25" customWidth="1"/>
    <col min="15333" max="15333" width="0" style="25" hidden="1" customWidth="1"/>
    <col min="15334" max="15334" width="11" style="25" customWidth="1"/>
    <col min="15335" max="15335" width="15.42578125" style="25" customWidth="1"/>
    <col min="15336" max="15343" width="0" style="25" hidden="1" customWidth="1"/>
    <col min="15344" max="15582" width="9.140625" style="25"/>
    <col min="15583" max="15583" width="46.28515625" style="25" customWidth="1"/>
    <col min="15584" max="15584" width="15.42578125" style="25" customWidth="1"/>
    <col min="15585" max="15585" width="25.42578125" style="25" customWidth="1"/>
    <col min="15586" max="15586" width="23.42578125" style="25" customWidth="1"/>
    <col min="15587" max="15587" width="23.28515625" style="25" customWidth="1"/>
    <col min="15588" max="15588" width="27.5703125" style="25" customWidth="1"/>
    <col min="15589" max="15589" width="0" style="25" hidden="1" customWidth="1"/>
    <col min="15590" max="15590" width="11" style="25" customWidth="1"/>
    <col min="15591" max="15591" width="15.42578125" style="25" customWidth="1"/>
    <col min="15592" max="15599" width="0" style="25" hidden="1" customWidth="1"/>
    <col min="15600" max="15838" width="9.140625" style="25"/>
    <col min="15839" max="15839" width="46.28515625" style="25" customWidth="1"/>
    <col min="15840" max="15840" width="15.42578125" style="25" customWidth="1"/>
    <col min="15841" max="15841" width="25.42578125" style="25" customWidth="1"/>
    <col min="15842" max="15842" width="23.42578125" style="25" customWidth="1"/>
    <col min="15843" max="15843" width="23.28515625" style="25" customWidth="1"/>
    <col min="15844" max="15844" width="27.5703125" style="25" customWidth="1"/>
    <col min="15845" max="15845" width="0" style="25" hidden="1" customWidth="1"/>
    <col min="15846" max="15846" width="11" style="25" customWidth="1"/>
    <col min="15847" max="15847" width="15.42578125" style="25" customWidth="1"/>
    <col min="15848" max="15855" width="0" style="25" hidden="1" customWidth="1"/>
    <col min="15856" max="16094" width="9.140625" style="25"/>
    <col min="16095" max="16095" width="46.28515625" style="25" customWidth="1"/>
    <col min="16096" max="16096" width="15.42578125" style="25" customWidth="1"/>
    <col min="16097" max="16097" width="25.42578125" style="25" customWidth="1"/>
    <col min="16098" max="16098" width="23.42578125" style="25" customWidth="1"/>
    <col min="16099" max="16099" width="23.28515625" style="25" customWidth="1"/>
    <col min="16100" max="16100" width="27.5703125" style="25" customWidth="1"/>
    <col min="16101" max="16101" width="0" style="25" hidden="1" customWidth="1"/>
    <col min="16102" max="16102" width="11" style="25" customWidth="1"/>
    <col min="16103" max="16103" width="15.42578125" style="25" customWidth="1"/>
    <col min="16104" max="16111" width="0" style="25" hidden="1" customWidth="1"/>
    <col min="16112" max="16384" width="9.140625" style="25"/>
  </cols>
  <sheetData>
    <row r="2" spans="1:7" x14ac:dyDescent="0.2">
      <c r="F2" s="3" t="s">
        <v>186</v>
      </c>
    </row>
    <row r="3" spans="1:7" x14ac:dyDescent="0.2">
      <c r="F3" s="3" t="s">
        <v>1</v>
      </c>
    </row>
    <row r="4" spans="1:7" x14ac:dyDescent="0.2">
      <c r="F4" s="3" t="s">
        <v>2</v>
      </c>
    </row>
    <row r="5" spans="1:7" x14ac:dyDescent="0.2">
      <c r="F5" s="3" t="s">
        <v>3</v>
      </c>
    </row>
    <row r="7" spans="1:7" x14ac:dyDescent="0.2">
      <c r="A7" s="28"/>
      <c r="F7" s="3" t="s">
        <v>187</v>
      </c>
    </row>
    <row r="9" spans="1:7" s="1" customFormat="1" ht="15" customHeight="1" x14ac:dyDescent="0.2">
      <c r="B9" s="59" t="s">
        <v>188</v>
      </c>
      <c r="C9" s="59"/>
      <c r="D9" s="59"/>
      <c r="E9" s="2"/>
      <c r="F9" s="2"/>
      <c r="G9" s="2"/>
    </row>
    <row r="10" spans="1:7" s="1" customFormat="1" x14ac:dyDescent="0.2">
      <c r="B10" s="60" t="s">
        <v>5</v>
      </c>
      <c r="C10" s="60"/>
      <c r="D10" s="60"/>
      <c r="E10" s="2"/>
      <c r="F10" s="2"/>
      <c r="G10" s="2"/>
    </row>
    <row r="11" spans="1:7" s="1" customFormat="1" x14ac:dyDescent="0.2">
      <c r="B11" s="60" t="s">
        <v>6</v>
      </c>
      <c r="C11" s="60"/>
      <c r="D11" s="60"/>
      <c r="E11" s="2"/>
      <c r="F11" s="2"/>
      <c r="G11" s="2"/>
    </row>
    <row r="12" spans="1:7" s="1" customFormat="1" ht="14.25" customHeight="1" x14ac:dyDescent="0.2">
      <c r="A12" s="60" t="str">
        <f>[1]Пр3!B6</f>
        <v>Отчетный период: по состоянию на 01 октября 2020 года</v>
      </c>
      <c r="B12" s="60"/>
      <c r="C12" s="60"/>
      <c r="D12" s="60"/>
      <c r="E12" s="60"/>
      <c r="F12" s="60"/>
      <c r="G12" s="29"/>
    </row>
    <row r="13" spans="1:7" s="1" customFormat="1" ht="14.25" customHeight="1" x14ac:dyDescent="0.2">
      <c r="A13" s="61" t="s">
        <v>7</v>
      </c>
      <c r="B13" s="62"/>
      <c r="C13" s="62"/>
      <c r="D13" s="62"/>
      <c r="E13" s="41"/>
      <c r="F13" s="41"/>
      <c r="G13" s="29"/>
    </row>
    <row r="14" spans="1:7" s="1" customFormat="1" ht="14.25" customHeight="1" x14ac:dyDescent="0.2">
      <c r="A14" s="61" t="s">
        <v>189</v>
      </c>
      <c r="B14" s="62"/>
      <c r="C14" s="62"/>
      <c r="D14" s="62"/>
      <c r="E14" s="41"/>
      <c r="F14" s="41"/>
      <c r="G14" s="29"/>
    </row>
    <row r="15" spans="1:7" s="1" customFormat="1" ht="14.25" customHeight="1" x14ac:dyDescent="0.2">
      <c r="A15" s="61" t="s">
        <v>9</v>
      </c>
      <c r="B15" s="62"/>
      <c r="C15" s="62"/>
      <c r="D15" s="62"/>
      <c r="E15" s="41"/>
      <c r="F15" s="41"/>
      <c r="G15" s="29"/>
    </row>
    <row r="16" spans="1:7" s="1" customFormat="1" ht="23.25" customHeight="1" x14ac:dyDescent="0.2">
      <c r="A16" s="61" t="s">
        <v>10</v>
      </c>
      <c r="B16" s="62"/>
      <c r="C16" s="62"/>
      <c r="D16" s="62"/>
      <c r="E16" s="41"/>
      <c r="F16" s="41"/>
      <c r="G16" s="29"/>
    </row>
    <row r="17" spans="1:10" s="1" customFormat="1" ht="14.25" customHeight="1" x14ac:dyDescent="0.2">
      <c r="A17" s="61" t="s">
        <v>11</v>
      </c>
      <c r="B17" s="62"/>
      <c r="C17" s="62"/>
      <c r="D17" s="62"/>
      <c r="E17" s="41"/>
      <c r="F17" s="41"/>
      <c r="G17" s="29"/>
    </row>
    <row r="18" spans="1:10" ht="15.75" customHeight="1" x14ac:dyDescent="0.2">
      <c r="A18" s="61" t="s">
        <v>12</v>
      </c>
      <c r="B18" s="62"/>
      <c r="C18" s="62"/>
      <c r="D18" s="62"/>
      <c r="F18" s="41" t="s">
        <v>13</v>
      </c>
    </row>
    <row r="19" spans="1:10" ht="34.5" customHeight="1" x14ac:dyDescent="0.2">
      <c r="A19" s="66" t="s">
        <v>14</v>
      </c>
      <c r="B19" s="67" t="s">
        <v>15</v>
      </c>
      <c r="C19" s="66" t="s">
        <v>190</v>
      </c>
      <c r="D19" s="66" t="s">
        <v>191</v>
      </c>
      <c r="E19" s="66" t="s">
        <v>192</v>
      </c>
      <c r="F19" s="66" t="s">
        <v>193</v>
      </c>
    </row>
    <row r="20" spans="1:10" ht="69" customHeight="1" x14ac:dyDescent="0.2">
      <c r="A20" s="66"/>
      <c r="B20" s="67"/>
      <c r="C20" s="66"/>
      <c r="D20" s="66"/>
      <c r="E20" s="66"/>
      <c r="F20" s="66"/>
    </row>
    <row r="21" spans="1:10" x14ac:dyDescent="0.2">
      <c r="A21" s="50">
        <v>1</v>
      </c>
      <c r="B21" s="51">
        <v>2</v>
      </c>
      <c r="C21" s="50">
        <v>3</v>
      </c>
      <c r="D21" s="50">
        <v>4</v>
      </c>
      <c r="E21" s="50">
        <v>5</v>
      </c>
      <c r="F21" s="50">
        <v>6</v>
      </c>
    </row>
    <row r="22" spans="1:10" ht="12.75" customHeight="1" x14ac:dyDescent="0.2">
      <c r="A22" s="6" t="s">
        <v>194</v>
      </c>
      <c r="B22" s="51">
        <v>1</v>
      </c>
      <c r="C22" s="52">
        <f>C36+C37</f>
        <v>122</v>
      </c>
      <c r="D22" s="52">
        <f>D36+D37</f>
        <v>3363</v>
      </c>
      <c r="E22" s="52">
        <f>E36</f>
        <v>7979</v>
      </c>
      <c r="F22" s="52">
        <f>F25+F36</f>
        <v>15400</v>
      </c>
      <c r="J22" s="34"/>
    </row>
    <row r="23" spans="1:10" ht="19.5" customHeight="1" x14ac:dyDescent="0.2">
      <c r="A23" s="6" t="s">
        <v>21</v>
      </c>
      <c r="B23" s="30"/>
      <c r="C23" s="52"/>
      <c r="D23" s="52"/>
      <c r="E23" s="52"/>
      <c r="F23" s="52"/>
    </row>
    <row r="24" spans="1:10" x14ac:dyDescent="0.2">
      <c r="A24" s="6" t="s">
        <v>195</v>
      </c>
      <c r="B24" s="51" t="s">
        <v>23</v>
      </c>
      <c r="C24" s="52"/>
      <c r="D24" s="52"/>
      <c r="E24" s="52"/>
      <c r="F24" s="52"/>
    </row>
    <row r="25" spans="1:10" x14ac:dyDescent="0.2">
      <c r="A25" s="6" t="s">
        <v>196</v>
      </c>
      <c r="B25" s="51" t="s">
        <v>26</v>
      </c>
      <c r="C25" s="52"/>
      <c r="D25" s="52"/>
      <c r="E25" s="52"/>
      <c r="F25" s="52">
        <f>SUM(E25-704)</f>
        <v>-704</v>
      </c>
    </row>
    <row r="26" spans="1:10" x14ac:dyDescent="0.2">
      <c r="A26" s="6" t="s">
        <v>197</v>
      </c>
      <c r="B26" s="51" t="s">
        <v>198</v>
      </c>
      <c r="C26" s="31"/>
      <c r="D26" s="31"/>
      <c r="E26" s="32"/>
      <c r="F26" s="32"/>
    </row>
    <row r="27" spans="1:10" ht="17.25" customHeight="1" x14ac:dyDescent="0.2">
      <c r="A27" s="6" t="s">
        <v>21</v>
      </c>
      <c r="B27" s="30"/>
      <c r="C27" s="31"/>
      <c r="D27" s="31"/>
      <c r="E27" s="32"/>
      <c r="F27" s="32"/>
    </row>
    <row r="28" spans="1:10" ht="25.5" x14ac:dyDescent="0.2">
      <c r="A28" s="6" t="s">
        <v>199</v>
      </c>
      <c r="B28" s="51" t="s">
        <v>200</v>
      </c>
      <c r="C28" s="31"/>
      <c r="D28" s="31"/>
      <c r="E28" s="32"/>
      <c r="F28" s="32"/>
    </row>
    <row r="29" spans="1:10" ht="38.25" x14ac:dyDescent="0.2">
      <c r="A29" s="6" t="s">
        <v>201</v>
      </c>
      <c r="B29" s="51" t="s">
        <v>202</v>
      </c>
      <c r="C29" s="31"/>
      <c r="D29" s="31"/>
      <c r="E29" s="32"/>
      <c r="F29" s="32"/>
    </row>
    <row r="30" spans="1:10" ht="25.5" x14ac:dyDescent="0.2">
      <c r="A30" s="6" t="s">
        <v>203</v>
      </c>
      <c r="B30" s="51" t="s">
        <v>204</v>
      </c>
      <c r="C30" s="31"/>
      <c r="D30" s="31"/>
      <c r="E30" s="32"/>
      <c r="F30" s="32"/>
    </row>
    <row r="31" spans="1:10" ht="38.25" x14ac:dyDescent="0.2">
      <c r="A31" s="6" t="s">
        <v>205</v>
      </c>
      <c r="B31" s="51" t="s">
        <v>206</v>
      </c>
      <c r="C31" s="31"/>
      <c r="D31" s="31"/>
      <c r="E31" s="32"/>
      <c r="F31" s="32"/>
    </row>
    <row r="32" spans="1:10" ht="51" x14ac:dyDescent="0.2">
      <c r="A32" s="6" t="s">
        <v>207</v>
      </c>
      <c r="B32" s="51" t="s">
        <v>208</v>
      </c>
      <c r="C32" s="31"/>
      <c r="D32" s="31"/>
      <c r="E32" s="32"/>
      <c r="F32" s="32"/>
    </row>
    <row r="33" spans="1:6" ht="38.25" x14ac:dyDescent="0.2">
      <c r="A33" s="6" t="s">
        <v>209</v>
      </c>
      <c r="B33" s="51" t="s">
        <v>210</v>
      </c>
      <c r="C33" s="31"/>
      <c r="D33" s="31"/>
      <c r="E33" s="33"/>
      <c r="F33" s="33"/>
    </row>
    <row r="34" spans="1:6" ht="33.75" customHeight="1" x14ac:dyDescent="0.2">
      <c r="A34" s="6" t="s">
        <v>211</v>
      </c>
      <c r="B34" s="51" t="s">
        <v>212</v>
      </c>
      <c r="C34" s="31"/>
      <c r="D34" s="31"/>
      <c r="E34" s="33"/>
      <c r="F34" s="33"/>
    </row>
    <row r="35" spans="1:6" ht="25.5" x14ac:dyDescent="0.2">
      <c r="A35" s="6" t="s">
        <v>213</v>
      </c>
      <c r="B35" s="51" t="s">
        <v>214</v>
      </c>
      <c r="C35" s="33"/>
      <c r="D35" s="33"/>
      <c r="E35" s="33"/>
      <c r="F35" s="33"/>
    </row>
    <row r="36" spans="1:6" x14ac:dyDescent="0.2">
      <c r="A36" s="6" t="s">
        <v>215</v>
      </c>
      <c r="B36" s="51" t="s">
        <v>216</v>
      </c>
      <c r="C36" s="52">
        <v>122</v>
      </c>
      <c r="D36" s="52">
        <v>3363</v>
      </c>
      <c r="E36" s="52">
        <v>7979</v>
      </c>
      <c r="F36" s="52">
        <v>16104</v>
      </c>
    </row>
    <row r="37" spans="1:6" ht="25.5" x14ac:dyDescent="0.2">
      <c r="A37" s="6" t="s">
        <v>217</v>
      </c>
      <c r="B37" s="51" t="s">
        <v>218</v>
      </c>
      <c r="C37" s="45"/>
      <c r="D37" s="45"/>
      <c r="E37" s="45"/>
      <c r="F37" s="45"/>
    </row>
    <row r="38" spans="1:6" x14ac:dyDescent="0.2">
      <c r="A38" s="6" t="s">
        <v>219</v>
      </c>
      <c r="B38" s="51">
        <v>2</v>
      </c>
      <c r="C38" s="52">
        <f>C40+C44+C46+C47+C45+C48+C49+C50+C51</f>
        <v>106575</v>
      </c>
      <c r="D38" s="52">
        <f>D40+D44+D46+D47+D45+D48+D49+D50+D51</f>
        <v>165372</v>
      </c>
      <c r="E38" s="52">
        <f>E40+E44+E46+E47+E45+E48+E49+E50+E51</f>
        <v>113840</v>
      </c>
      <c r="F38" s="52">
        <f>F40+F44+F46+F47+F45+F48+F49+F50+F51</f>
        <v>513299</v>
      </c>
    </row>
    <row r="39" spans="1:6" x14ac:dyDescent="0.2">
      <c r="A39" s="6" t="s">
        <v>21</v>
      </c>
      <c r="B39" s="30"/>
      <c r="C39" s="52"/>
      <c r="D39" s="52"/>
      <c r="E39" s="32"/>
      <c r="F39" s="32"/>
    </row>
    <row r="40" spans="1:6" x14ac:dyDescent="0.2">
      <c r="A40" s="6" t="s">
        <v>220</v>
      </c>
      <c r="B40" s="51" t="s">
        <v>221</v>
      </c>
      <c r="C40" s="52">
        <v>0</v>
      </c>
      <c r="D40" s="52">
        <v>0</v>
      </c>
      <c r="E40" s="32">
        <f>E43+E42</f>
        <v>0</v>
      </c>
      <c r="F40" s="32">
        <f>F43+F42</f>
        <v>0</v>
      </c>
    </row>
    <row r="41" spans="1:6" x14ac:dyDescent="0.2">
      <c r="A41" s="6" t="s">
        <v>21</v>
      </c>
      <c r="B41" s="30"/>
      <c r="C41" s="52"/>
      <c r="D41" s="52"/>
      <c r="E41" s="32"/>
      <c r="F41" s="32"/>
    </row>
    <row r="42" spans="1:6" x14ac:dyDescent="0.2">
      <c r="A42" s="6" t="s">
        <v>52</v>
      </c>
      <c r="B42" s="51" t="s">
        <v>222</v>
      </c>
      <c r="C42" s="52"/>
      <c r="D42" s="52"/>
      <c r="E42" s="32"/>
      <c r="F42" s="32"/>
    </row>
    <row r="43" spans="1:6" x14ac:dyDescent="0.2">
      <c r="A43" s="6" t="s">
        <v>54</v>
      </c>
      <c r="B43" s="51" t="s">
        <v>223</v>
      </c>
      <c r="C43" s="52"/>
      <c r="D43" s="52"/>
      <c r="E43" s="32"/>
      <c r="F43" s="32"/>
    </row>
    <row r="44" spans="1:6" x14ac:dyDescent="0.2">
      <c r="A44" s="6" t="s">
        <v>56</v>
      </c>
      <c r="B44" s="51" t="s">
        <v>224</v>
      </c>
      <c r="C44" s="52">
        <v>0</v>
      </c>
      <c r="D44" s="52">
        <v>366</v>
      </c>
      <c r="E44" s="52">
        <v>540</v>
      </c>
      <c r="F44" s="52">
        <v>1601</v>
      </c>
    </row>
    <row r="45" spans="1:6" x14ac:dyDescent="0.2">
      <c r="A45" s="6" t="s">
        <v>58</v>
      </c>
      <c r="B45" s="51" t="s">
        <v>225</v>
      </c>
      <c r="C45" s="52">
        <v>56605</v>
      </c>
      <c r="D45" s="52">
        <v>95905</v>
      </c>
      <c r="E45" s="52">
        <v>88488</v>
      </c>
      <c r="F45" s="52">
        <v>378723</v>
      </c>
    </row>
    <row r="46" spans="1:6" x14ac:dyDescent="0.2">
      <c r="A46" s="6" t="s">
        <v>62</v>
      </c>
      <c r="B46" s="51" t="s">
        <v>226</v>
      </c>
      <c r="C46" s="54">
        <v>2</v>
      </c>
      <c r="D46" s="52">
        <v>54</v>
      </c>
      <c r="E46" s="52">
        <v>57</v>
      </c>
      <c r="F46" s="52">
        <v>223</v>
      </c>
    </row>
    <row r="47" spans="1:6" x14ac:dyDescent="0.2">
      <c r="A47" s="6" t="s">
        <v>60</v>
      </c>
      <c r="B47" s="51" t="s">
        <v>227</v>
      </c>
      <c r="C47" s="54">
        <v>36470</v>
      </c>
      <c r="D47" s="52">
        <v>55291</v>
      </c>
      <c r="E47" s="52">
        <v>23189</v>
      </c>
      <c r="F47" s="52">
        <v>93086</v>
      </c>
    </row>
    <row r="48" spans="1:6" x14ac:dyDescent="0.2">
      <c r="A48" s="6" t="s">
        <v>64</v>
      </c>
      <c r="B48" s="51" t="s">
        <v>228</v>
      </c>
      <c r="C48" s="52">
        <v>0</v>
      </c>
      <c r="D48" s="52">
        <v>258</v>
      </c>
      <c r="E48" s="52">
        <v>900</v>
      </c>
      <c r="F48" s="52">
        <v>2700</v>
      </c>
    </row>
    <row r="49" spans="1:6" x14ac:dyDescent="0.2">
      <c r="A49" s="6" t="s">
        <v>229</v>
      </c>
      <c r="B49" s="51" t="s">
        <v>230</v>
      </c>
      <c r="C49" s="52">
        <v>13498</v>
      </c>
      <c r="D49" s="52">
        <v>13498</v>
      </c>
      <c r="E49" s="52">
        <v>666</v>
      </c>
      <c r="F49" s="52">
        <v>36966</v>
      </c>
    </row>
    <row r="50" spans="1:6" x14ac:dyDescent="0.2">
      <c r="A50" s="6" t="s">
        <v>66</v>
      </c>
      <c r="B50" s="51" t="s">
        <v>231</v>
      </c>
      <c r="C50" s="31"/>
      <c r="D50" s="31"/>
      <c r="E50" s="32"/>
      <c r="F50" s="32"/>
    </row>
    <row r="51" spans="1:6" ht="25.5" x14ac:dyDescent="0.2">
      <c r="A51" s="6" t="s">
        <v>68</v>
      </c>
      <c r="B51" s="51" t="s">
        <v>232</v>
      </c>
      <c r="C51" s="31"/>
      <c r="D51" s="31"/>
      <c r="E51" s="32"/>
      <c r="F51" s="32"/>
    </row>
    <row r="52" spans="1:6" x14ac:dyDescent="0.2">
      <c r="A52" s="6" t="s">
        <v>233</v>
      </c>
      <c r="B52" s="51">
        <v>3</v>
      </c>
      <c r="C52" s="52"/>
      <c r="D52" s="52"/>
      <c r="E52" s="52"/>
      <c r="F52" s="52"/>
    </row>
    <row r="53" spans="1:6" ht="38.25" x14ac:dyDescent="0.2">
      <c r="A53" s="6" t="s">
        <v>234</v>
      </c>
      <c r="B53" s="51">
        <v>4</v>
      </c>
      <c r="C53" s="52">
        <v>0</v>
      </c>
      <c r="D53" s="52">
        <v>123807</v>
      </c>
      <c r="E53" s="32"/>
      <c r="F53" s="32"/>
    </row>
    <row r="54" spans="1:6" x14ac:dyDescent="0.2">
      <c r="A54" s="6" t="s">
        <v>235</v>
      </c>
      <c r="B54" s="51">
        <v>5</v>
      </c>
      <c r="C54" s="52"/>
      <c r="D54" s="52"/>
      <c r="E54" s="32"/>
      <c r="F54" s="32"/>
    </row>
    <row r="55" spans="1:6" x14ac:dyDescent="0.2">
      <c r="A55" s="6" t="s">
        <v>236</v>
      </c>
      <c r="B55" s="51">
        <v>6</v>
      </c>
      <c r="C55" s="52">
        <v>0</v>
      </c>
      <c r="D55" s="52">
        <v>405</v>
      </c>
      <c r="E55" s="52">
        <v>121</v>
      </c>
      <c r="F55" s="52">
        <v>323</v>
      </c>
    </row>
    <row r="56" spans="1:6" ht="25.5" x14ac:dyDescent="0.2">
      <c r="A56" s="6" t="s">
        <v>237</v>
      </c>
      <c r="B56" s="51">
        <v>7</v>
      </c>
      <c r="C56" s="31"/>
      <c r="D56" s="31"/>
      <c r="E56" s="31"/>
      <c r="F56" s="31"/>
    </row>
    <row r="57" spans="1:6" x14ac:dyDescent="0.2">
      <c r="A57" s="6" t="s">
        <v>238</v>
      </c>
      <c r="B57" s="51">
        <v>8</v>
      </c>
      <c r="C57" s="31"/>
      <c r="D57" s="31"/>
      <c r="E57" s="31"/>
      <c r="F57" s="31">
        <f>35+E57</f>
        <v>35</v>
      </c>
    </row>
    <row r="58" spans="1:6" ht="25.5" x14ac:dyDescent="0.2">
      <c r="A58" s="6" t="s">
        <v>239</v>
      </c>
      <c r="B58" s="51">
        <v>9</v>
      </c>
      <c r="C58" s="31"/>
      <c r="D58" s="31"/>
      <c r="E58" s="32"/>
      <c r="F58" s="32"/>
    </row>
    <row r="59" spans="1:6" ht="25.5" x14ac:dyDescent="0.2">
      <c r="A59" s="6" t="s">
        <v>240</v>
      </c>
      <c r="B59" s="51">
        <v>10</v>
      </c>
      <c r="C59" s="31"/>
      <c r="D59" s="31"/>
      <c r="E59" s="32"/>
      <c r="F59" s="32"/>
    </row>
    <row r="60" spans="1:6" x14ac:dyDescent="0.2">
      <c r="A60" s="6" t="s">
        <v>21</v>
      </c>
      <c r="B60" s="30"/>
      <c r="C60" s="31"/>
      <c r="D60" s="31"/>
      <c r="E60" s="32"/>
      <c r="F60" s="32"/>
    </row>
    <row r="61" spans="1:6" x14ac:dyDescent="0.2">
      <c r="A61" s="6" t="s">
        <v>241</v>
      </c>
      <c r="B61" s="51" t="s">
        <v>242</v>
      </c>
      <c r="C61" s="31"/>
      <c r="D61" s="31"/>
      <c r="E61" s="32"/>
      <c r="F61" s="32"/>
    </row>
    <row r="62" spans="1:6" x14ac:dyDescent="0.2">
      <c r="A62" s="6" t="s">
        <v>243</v>
      </c>
      <c r="B62" s="51" t="s">
        <v>244</v>
      </c>
      <c r="C62" s="31"/>
      <c r="D62" s="31"/>
      <c r="E62" s="32"/>
      <c r="F62" s="32"/>
    </row>
    <row r="63" spans="1:6" x14ac:dyDescent="0.2">
      <c r="A63" s="6" t="s">
        <v>245</v>
      </c>
      <c r="B63" s="51" t="s">
        <v>246</v>
      </c>
      <c r="C63" s="31"/>
      <c r="D63" s="31"/>
      <c r="E63" s="32"/>
      <c r="F63" s="32"/>
    </row>
    <row r="64" spans="1:6" x14ac:dyDescent="0.2">
      <c r="A64" s="6" t="s">
        <v>247</v>
      </c>
      <c r="B64" s="51" t="s">
        <v>248</v>
      </c>
      <c r="C64" s="31"/>
      <c r="D64" s="31"/>
      <c r="E64" s="32"/>
      <c r="F64" s="32"/>
    </row>
    <row r="65" spans="1:6" ht="38.25" x14ac:dyDescent="0.2">
      <c r="A65" s="6" t="s">
        <v>249</v>
      </c>
      <c r="B65" s="51">
        <v>11</v>
      </c>
      <c r="C65" s="31">
        <v>114</v>
      </c>
      <c r="D65" s="31">
        <v>140</v>
      </c>
      <c r="E65" s="32"/>
      <c r="F65" s="32"/>
    </row>
    <row r="66" spans="1:6" x14ac:dyDescent="0.2">
      <c r="A66" s="6" t="s">
        <v>250</v>
      </c>
      <c r="B66" s="51">
        <v>12</v>
      </c>
      <c r="C66" s="52">
        <v>2003</v>
      </c>
      <c r="D66" s="52">
        <v>2242</v>
      </c>
      <c r="E66" s="52">
        <v>267</v>
      </c>
      <c r="F66" s="52">
        <v>267</v>
      </c>
    </row>
    <row r="67" spans="1:6" x14ac:dyDescent="0.2">
      <c r="A67" s="13" t="s">
        <v>251</v>
      </c>
      <c r="B67" s="14">
        <v>13</v>
      </c>
      <c r="C67" s="55">
        <f>C22+C38+C52+C53+C55+C54+C56+C57+C58+C59+C65+C66+C32</f>
        <v>108814</v>
      </c>
      <c r="D67" s="55">
        <f>D22+D38+D52+D53+D55+D54+D56+D57+D58+D59+D65+D66+D32</f>
        <v>295329</v>
      </c>
      <c r="E67" s="55">
        <f>E22+E38+E52+E53+E55+E54+E56+E57+E58+E59+E65+E66+E32</f>
        <v>122207</v>
      </c>
      <c r="F67" s="55">
        <f>F22+F38+F52+F53+F55+F54+F56+F57+F58+F59+F65+F66+F32</f>
        <v>529324</v>
      </c>
    </row>
    <row r="68" spans="1:6" x14ac:dyDescent="0.2">
      <c r="A68" s="6" t="s">
        <v>252</v>
      </c>
      <c r="B68" s="51">
        <v>14</v>
      </c>
      <c r="C68" s="8"/>
      <c r="D68" s="8"/>
      <c r="E68" s="56"/>
      <c r="F68" s="56"/>
    </row>
    <row r="69" spans="1:6" x14ac:dyDescent="0.2">
      <c r="A69" s="6" t="s">
        <v>21</v>
      </c>
      <c r="B69" s="30"/>
      <c r="C69" s="8"/>
      <c r="D69" s="8"/>
      <c r="E69" s="8"/>
      <c r="F69" s="8"/>
    </row>
    <row r="70" spans="1:6" x14ac:dyDescent="0.2">
      <c r="A70" s="6" t="s">
        <v>253</v>
      </c>
      <c r="B70" s="51" t="s">
        <v>254</v>
      </c>
      <c r="C70" s="8"/>
      <c r="D70" s="8"/>
      <c r="E70" s="8"/>
      <c r="F70" s="8"/>
    </row>
    <row r="71" spans="1:6" x14ac:dyDescent="0.2">
      <c r="A71" s="6" t="s">
        <v>255</v>
      </c>
      <c r="B71" s="51" t="s">
        <v>256</v>
      </c>
      <c r="C71" s="8"/>
      <c r="D71" s="8"/>
      <c r="E71" s="8"/>
      <c r="F71" s="8"/>
    </row>
    <row r="72" spans="1:6" x14ac:dyDescent="0.2">
      <c r="A72" s="6" t="s">
        <v>257</v>
      </c>
      <c r="B72" s="51" t="s">
        <v>258</v>
      </c>
      <c r="C72" s="8"/>
      <c r="D72" s="8"/>
      <c r="E72" s="8"/>
      <c r="F72" s="8"/>
    </row>
    <row r="73" spans="1:6" ht="25.5" x14ac:dyDescent="0.2">
      <c r="A73" s="6" t="s">
        <v>259</v>
      </c>
      <c r="B73" s="51" t="s">
        <v>260</v>
      </c>
      <c r="C73" s="31"/>
      <c r="D73" s="31"/>
      <c r="E73" s="32"/>
      <c r="F73" s="32"/>
    </row>
    <row r="74" spans="1:6" x14ac:dyDescent="0.2">
      <c r="A74" s="6" t="s">
        <v>261</v>
      </c>
      <c r="B74" s="51" t="s">
        <v>47</v>
      </c>
      <c r="C74" s="52">
        <f>C76+C77+C78+C79+C80+C81</f>
        <v>36828</v>
      </c>
      <c r="D74" s="52">
        <f>D76+D77+D78+D79+D80+D81</f>
        <v>52518</v>
      </c>
      <c r="E74" s="52">
        <f>E76+E77+E78+E79+E80+E81</f>
        <v>21088</v>
      </c>
      <c r="F74" s="52">
        <f>F76+F77+F78+F79+F80+F81</f>
        <v>83027</v>
      </c>
    </row>
    <row r="75" spans="1:6" x14ac:dyDescent="0.2">
      <c r="A75" s="6" t="s">
        <v>21</v>
      </c>
      <c r="B75" s="30"/>
      <c r="C75" s="52"/>
      <c r="D75" s="52"/>
      <c r="E75" s="52"/>
      <c r="F75" s="52"/>
    </row>
    <row r="76" spans="1:6" x14ac:dyDescent="0.2">
      <c r="A76" s="6" t="s">
        <v>262</v>
      </c>
      <c r="B76" s="51" t="s">
        <v>263</v>
      </c>
      <c r="C76" s="31"/>
      <c r="D76" s="31"/>
      <c r="E76" s="31"/>
      <c r="F76" s="31"/>
    </row>
    <row r="77" spans="1:6" x14ac:dyDescent="0.2">
      <c r="A77" s="6" t="s">
        <v>264</v>
      </c>
      <c r="B77" s="51" t="s">
        <v>265</v>
      </c>
      <c r="C77" s="52">
        <v>0</v>
      </c>
      <c r="D77" s="52">
        <v>354</v>
      </c>
      <c r="E77" s="52">
        <v>340</v>
      </c>
      <c r="F77" s="52">
        <v>952</v>
      </c>
    </row>
    <row r="78" spans="1:6" x14ac:dyDescent="0.2">
      <c r="A78" s="6" t="s">
        <v>266</v>
      </c>
      <c r="B78" s="51" t="s">
        <v>267</v>
      </c>
      <c r="C78" s="52">
        <v>34796</v>
      </c>
      <c r="D78" s="52">
        <v>48132</v>
      </c>
      <c r="E78" s="52">
        <v>19366</v>
      </c>
      <c r="F78" s="52">
        <v>77710</v>
      </c>
    </row>
    <row r="79" spans="1:6" x14ac:dyDescent="0.2">
      <c r="A79" s="6" t="s">
        <v>268</v>
      </c>
      <c r="B79" s="51" t="s">
        <v>269</v>
      </c>
      <c r="C79" s="47">
        <v>2032</v>
      </c>
      <c r="D79" s="52">
        <f>4032</f>
        <v>4032</v>
      </c>
      <c r="E79" s="35"/>
      <c r="F79" s="35"/>
    </row>
    <row r="80" spans="1:6" x14ac:dyDescent="0.2">
      <c r="A80" s="6" t="s">
        <v>270</v>
      </c>
      <c r="B80" s="51" t="s">
        <v>271</v>
      </c>
      <c r="C80" s="52"/>
      <c r="D80" s="52"/>
      <c r="E80" s="52"/>
      <c r="F80" s="52"/>
    </row>
    <row r="81" spans="1:6" x14ac:dyDescent="0.2">
      <c r="A81" s="6" t="s">
        <v>272</v>
      </c>
      <c r="B81" s="51" t="s">
        <v>273</v>
      </c>
      <c r="C81" s="35"/>
      <c r="D81" s="52"/>
      <c r="E81" s="35">
        <v>1382</v>
      </c>
      <c r="F81" s="35">
        <v>4365</v>
      </c>
    </row>
    <row r="82" spans="1:6" ht="25.5" x14ac:dyDescent="0.2">
      <c r="A82" s="6" t="s">
        <v>274</v>
      </c>
      <c r="B82" s="51">
        <v>16</v>
      </c>
      <c r="C82" s="31"/>
      <c r="D82" s="31"/>
      <c r="E82" s="32"/>
      <c r="F82" s="32"/>
    </row>
    <row r="83" spans="1:6" x14ac:dyDescent="0.2">
      <c r="A83" s="6" t="s">
        <v>21</v>
      </c>
      <c r="B83" s="30"/>
      <c r="C83" s="31"/>
      <c r="D83" s="31"/>
      <c r="E83" s="32"/>
      <c r="F83" s="32"/>
    </row>
    <row r="84" spans="1:6" x14ac:dyDescent="0.2">
      <c r="A84" s="6" t="s">
        <v>275</v>
      </c>
      <c r="B84" s="51" t="s">
        <v>51</v>
      </c>
      <c r="C84" s="31"/>
      <c r="D84" s="31"/>
      <c r="E84" s="32"/>
      <c r="F84" s="32"/>
    </row>
    <row r="85" spans="1:6" x14ac:dyDescent="0.2">
      <c r="A85" s="6" t="s">
        <v>276</v>
      </c>
      <c r="B85" s="51" t="s">
        <v>57</v>
      </c>
      <c r="C85" s="31"/>
      <c r="D85" s="31"/>
      <c r="E85" s="32"/>
      <c r="F85" s="32"/>
    </row>
    <row r="86" spans="1:6" x14ac:dyDescent="0.2">
      <c r="A86" s="6" t="s">
        <v>277</v>
      </c>
      <c r="B86" s="51" t="s">
        <v>59</v>
      </c>
      <c r="C86" s="31"/>
      <c r="D86" s="31"/>
      <c r="E86" s="32"/>
      <c r="F86" s="32"/>
    </row>
    <row r="87" spans="1:6" x14ac:dyDescent="0.2">
      <c r="A87" s="6" t="s">
        <v>278</v>
      </c>
      <c r="B87" s="51" t="s">
        <v>61</v>
      </c>
      <c r="C87" s="31"/>
      <c r="D87" s="31"/>
      <c r="E87" s="32"/>
      <c r="F87" s="32"/>
    </row>
    <row r="88" spans="1:6" x14ac:dyDescent="0.2">
      <c r="A88" s="6" t="s">
        <v>279</v>
      </c>
      <c r="B88" s="51" t="s">
        <v>63</v>
      </c>
      <c r="C88" s="31"/>
      <c r="D88" s="31"/>
      <c r="E88" s="32"/>
      <c r="F88" s="32"/>
    </row>
    <row r="89" spans="1:6" x14ac:dyDescent="0.2">
      <c r="A89" s="6" t="s">
        <v>280</v>
      </c>
      <c r="B89" s="51">
        <v>17</v>
      </c>
      <c r="C89" s="31"/>
      <c r="D89" s="31"/>
      <c r="E89" s="32"/>
      <c r="F89" s="32"/>
    </row>
    <row r="90" spans="1:6" ht="38.25" x14ac:dyDescent="0.2">
      <c r="A90" s="6" t="s">
        <v>281</v>
      </c>
      <c r="B90" s="51">
        <v>18</v>
      </c>
      <c r="C90" s="31"/>
      <c r="D90" s="31"/>
      <c r="E90" s="32"/>
      <c r="F90" s="32"/>
    </row>
    <row r="91" spans="1:6" x14ac:dyDescent="0.2">
      <c r="A91" s="6" t="s">
        <v>282</v>
      </c>
      <c r="B91" s="51">
        <v>19</v>
      </c>
      <c r="C91" s="31">
        <v>446</v>
      </c>
      <c r="D91" s="52">
        <v>1029</v>
      </c>
      <c r="E91" s="31">
        <v>157</v>
      </c>
      <c r="F91" s="52">
        <f>245+E91</f>
        <v>402</v>
      </c>
    </row>
    <row r="92" spans="1:6" x14ac:dyDescent="0.2">
      <c r="A92" s="6" t="s">
        <v>283</v>
      </c>
      <c r="B92" s="51">
        <v>20</v>
      </c>
      <c r="C92" s="31">
        <v>428</v>
      </c>
      <c r="D92" s="52">
        <v>633</v>
      </c>
      <c r="E92" s="31">
        <v>32</v>
      </c>
      <c r="F92" s="52">
        <f>364+E92</f>
        <v>396</v>
      </c>
    </row>
    <row r="93" spans="1:6" ht="25.5" x14ac:dyDescent="0.2">
      <c r="A93" s="6" t="s">
        <v>284</v>
      </c>
      <c r="B93" s="51">
        <v>21</v>
      </c>
      <c r="C93" s="31"/>
      <c r="D93" s="31"/>
      <c r="E93" s="32"/>
      <c r="F93" s="32"/>
    </row>
    <row r="94" spans="1:6" ht="25.5" x14ac:dyDescent="0.2">
      <c r="A94" s="6" t="s">
        <v>285</v>
      </c>
      <c r="B94" s="51">
        <v>22</v>
      </c>
      <c r="C94" s="31"/>
      <c r="D94" s="31"/>
      <c r="E94" s="32">
        <v>4</v>
      </c>
      <c r="F94" s="32">
        <v>4</v>
      </c>
    </row>
    <row r="95" spans="1:6" ht="25.5" x14ac:dyDescent="0.2">
      <c r="A95" s="6" t="s">
        <v>286</v>
      </c>
      <c r="B95" s="51">
        <v>23</v>
      </c>
      <c r="C95" s="31"/>
      <c r="D95" s="31"/>
      <c r="E95" s="32"/>
      <c r="F95" s="32"/>
    </row>
    <row r="96" spans="1:6" ht="25.5" x14ac:dyDescent="0.2">
      <c r="A96" s="6" t="s">
        <v>287</v>
      </c>
      <c r="B96" s="51">
        <v>24</v>
      </c>
      <c r="C96" s="31"/>
      <c r="D96" s="31"/>
      <c r="E96" s="32"/>
      <c r="F96" s="32"/>
    </row>
    <row r="97" spans="1:7" x14ac:dyDescent="0.2">
      <c r="A97" s="6" t="s">
        <v>21</v>
      </c>
      <c r="B97" s="30"/>
      <c r="C97" s="31"/>
      <c r="D97" s="31"/>
      <c r="E97" s="32"/>
      <c r="F97" s="32"/>
    </row>
    <row r="98" spans="1:7" x14ac:dyDescent="0.2">
      <c r="A98" s="6" t="s">
        <v>241</v>
      </c>
      <c r="B98" s="51" t="s">
        <v>288</v>
      </c>
      <c r="C98" s="31"/>
      <c r="D98" s="31"/>
      <c r="E98" s="32"/>
      <c r="F98" s="32"/>
    </row>
    <row r="99" spans="1:7" x14ac:dyDescent="0.2">
      <c r="A99" s="6" t="s">
        <v>243</v>
      </c>
      <c r="B99" s="51" t="s">
        <v>289</v>
      </c>
      <c r="C99" s="31"/>
      <c r="D99" s="31"/>
      <c r="E99" s="32"/>
      <c r="F99" s="32"/>
    </row>
    <row r="100" spans="1:7" x14ac:dyDescent="0.2">
      <c r="A100" s="6" t="s">
        <v>245</v>
      </c>
      <c r="B100" s="51" t="s">
        <v>290</v>
      </c>
      <c r="C100" s="31"/>
      <c r="D100" s="31"/>
      <c r="E100" s="32"/>
      <c r="F100" s="32"/>
    </row>
    <row r="101" spans="1:7" x14ac:dyDescent="0.2">
      <c r="A101" s="6" t="s">
        <v>247</v>
      </c>
      <c r="B101" s="51" t="s">
        <v>291</v>
      </c>
      <c r="C101" s="31"/>
      <c r="D101" s="31"/>
      <c r="E101" s="32"/>
      <c r="F101" s="32"/>
    </row>
    <row r="102" spans="1:7" ht="38.25" x14ac:dyDescent="0.2">
      <c r="A102" s="6" t="s">
        <v>292</v>
      </c>
      <c r="B102" s="51">
        <v>25</v>
      </c>
      <c r="C102" s="52">
        <v>0</v>
      </c>
      <c r="D102" s="52">
        <v>135</v>
      </c>
      <c r="E102" s="52"/>
      <c r="F102" s="52">
        <f>1236+E102</f>
        <v>1236</v>
      </c>
    </row>
    <row r="103" spans="1:7" x14ac:dyDescent="0.2">
      <c r="A103" s="6" t="s">
        <v>293</v>
      </c>
      <c r="B103" s="51">
        <v>26</v>
      </c>
      <c r="C103" s="52">
        <f>SUM(C105:C110)</f>
        <v>104085</v>
      </c>
      <c r="D103" s="52">
        <f>SUM(D105:D110)</f>
        <v>336047</v>
      </c>
      <c r="E103" s="52">
        <f>SUM(E105:E110)</f>
        <v>102273</v>
      </c>
      <c r="F103" s="52">
        <f>SUM(F105:F110)</f>
        <v>279376</v>
      </c>
      <c r="G103" s="27" t="s">
        <v>183</v>
      </c>
    </row>
    <row r="104" spans="1:7" x14ac:dyDescent="0.2">
      <c r="A104" s="6" t="s">
        <v>21</v>
      </c>
      <c r="B104" s="30"/>
      <c r="C104" s="52"/>
      <c r="D104" s="52"/>
      <c r="E104" s="52"/>
      <c r="F104" s="52"/>
    </row>
    <row r="105" spans="1:7" x14ac:dyDescent="0.2">
      <c r="A105" s="6" t="s">
        <v>294</v>
      </c>
      <c r="B105" s="51" t="s">
        <v>295</v>
      </c>
      <c r="C105" s="52">
        <v>54924</v>
      </c>
      <c r="D105" s="52">
        <v>173606</v>
      </c>
      <c r="E105" s="52">
        <v>60674</v>
      </c>
      <c r="F105" s="52">
        <v>167715</v>
      </c>
    </row>
    <row r="106" spans="1:7" x14ac:dyDescent="0.2">
      <c r="A106" s="6" t="s">
        <v>296</v>
      </c>
      <c r="B106" s="51" t="s">
        <v>297</v>
      </c>
      <c r="C106" s="52">
        <v>326</v>
      </c>
      <c r="D106" s="52">
        <v>962</v>
      </c>
      <c r="E106" s="52">
        <v>446</v>
      </c>
      <c r="F106" s="52">
        <v>840</v>
      </c>
    </row>
    <row r="107" spans="1:7" ht="25.5" x14ac:dyDescent="0.2">
      <c r="A107" s="6" t="s">
        <v>298</v>
      </c>
      <c r="B107" s="51" t="s">
        <v>299</v>
      </c>
      <c r="C107" s="52">
        <v>40883</v>
      </c>
      <c r="D107" s="52">
        <v>136110</v>
      </c>
      <c r="E107" s="52">
        <v>33670</v>
      </c>
      <c r="F107" s="52">
        <v>89769</v>
      </c>
    </row>
    <row r="108" spans="1:7" x14ac:dyDescent="0.2">
      <c r="A108" s="6" t="s">
        <v>300</v>
      </c>
      <c r="B108" s="51" t="s">
        <v>301</v>
      </c>
      <c r="C108" s="52">
        <v>1836</v>
      </c>
      <c r="D108" s="52">
        <v>5523</v>
      </c>
      <c r="E108" s="52">
        <v>1427</v>
      </c>
      <c r="F108" s="52">
        <v>3935</v>
      </c>
    </row>
    <row r="109" spans="1:7" ht="38.25" x14ac:dyDescent="0.2">
      <c r="A109" s="6" t="s">
        <v>302</v>
      </c>
      <c r="B109" s="51" t="s">
        <v>303</v>
      </c>
      <c r="C109" s="52">
        <v>6116</v>
      </c>
      <c r="D109" s="52">
        <v>19846</v>
      </c>
      <c r="E109" s="52">
        <v>6056</v>
      </c>
      <c r="F109" s="52">
        <v>17117</v>
      </c>
    </row>
    <row r="110" spans="1:7" x14ac:dyDescent="0.2">
      <c r="A110" s="6" t="s">
        <v>304</v>
      </c>
      <c r="B110" s="51" t="s">
        <v>305</v>
      </c>
      <c r="C110" s="31"/>
      <c r="D110" s="52"/>
      <c r="E110" s="32"/>
      <c r="F110" s="32"/>
    </row>
    <row r="111" spans="1:7" x14ac:dyDescent="0.2">
      <c r="A111" s="6" t="s">
        <v>306</v>
      </c>
      <c r="B111" s="51">
        <v>27</v>
      </c>
      <c r="C111" s="52">
        <v>164</v>
      </c>
      <c r="D111" s="52">
        <v>359</v>
      </c>
      <c r="E111" s="52"/>
      <c r="F111" s="52"/>
    </row>
    <row r="112" spans="1:7" x14ac:dyDescent="0.2">
      <c r="A112" s="13" t="s">
        <v>307</v>
      </c>
      <c r="B112" s="14">
        <v>28</v>
      </c>
      <c r="C112" s="55">
        <f>SUM(C74+C68+C82+C89+C90+C91+C92+C93+C94+C95+C96+C102+C103+C111)</f>
        <v>141951</v>
      </c>
      <c r="D112" s="55">
        <f>SUM(D74+D68+D82+D89+D90+D91+D92+D93+D94+D95+D96+D102+D103+D111)</f>
        <v>390721</v>
      </c>
      <c r="E112" s="55">
        <f>SUM(E74+E68+E82+E89+E90+E91+E92+E93+E94+E95+E96+E102+E103+E111)</f>
        <v>123554</v>
      </c>
      <c r="F112" s="55">
        <f>SUM(F74+F68+F82+F89+F90+F91+F92+F93+F94+F95+F96+F102+F103+F111)</f>
        <v>364441</v>
      </c>
    </row>
    <row r="113" spans="1:8" ht="25.5" x14ac:dyDescent="0.2">
      <c r="A113" s="6" t="s">
        <v>308</v>
      </c>
      <c r="B113" s="51">
        <v>29</v>
      </c>
      <c r="C113" s="52">
        <f>C67-C112</f>
        <v>-33137</v>
      </c>
      <c r="D113" s="52">
        <f>D67-D112</f>
        <v>-95392</v>
      </c>
      <c r="E113" s="52">
        <f>E67-E112</f>
        <v>-1347</v>
      </c>
      <c r="F113" s="52">
        <f>F67-F112</f>
        <v>164883</v>
      </c>
    </row>
    <row r="114" spans="1:8" x14ac:dyDescent="0.2">
      <c r="A114" s="6" t="s">
        <v>309</v>
      </c>
      <c r="B114" s="51">
        <v>30</v>
      </c>
      <c r="C114" s="52"/>
      <c r="D114" s="52"/>
      <c r="E114" s="32"/>
      <c r="F114" s="32">
        <v>-105</v>
      </c>
    </row>
    <row r="115" spans="1:8" ht="25.5" x14ac:dyDescent="0.2">
      <c r="A115" s="6" t="s">
        <v>310</v>
      </c>
      <c r="B115" s="51">
        <v>31</v>
      </c>
      <c r="C115" s="52">
        <f>C113-C114</f>
        <v>-33137</v>
      </c>
      <c r="D115" s="52">
        <f>D113-D114</f>
        <v>-95392</v>
      </c>
      <c r="E115" s="52">
        <f>E113-E114</f>
        <v>-1347</v>
      </c>
      <c r="F115" s="52">
        <f>F113-F114</f>
        <v>164988</v>
      </c>
    </row>
    <row r="116" spans="1:8" x14ac:dyDescent="0.2">
      <c r="A116" s="6" t="s">
        <v>311</v>
      </c>
      <c r="B116" s="51">
        <v>32</v>
      </c>
      <c r="C116" s="52"/>
      <c r="D116" s="52"/>
      <c r="E116" s="57"/>
      <c r="F116" s="57"/>
    </row>
    <row r="117" spans="1:8" ht="25.5" x14ac:dyDescent="0.2">
      <c r="A117" s="13" t="s">
        <v>312</v>
      </c>
      <c r="B117" s="14">
        <v>33</v>
      </c>
      <c r="C117" s="55">
        <f>C115+C116</f>
        <v>-33137</v>
      </c>
      <c r="D117" s="55">
        <f>D115+D116</f>
        <v>-95392</v>
      </c>
      <c r="E117" s="55">
        <f>E115</f>
        <v>-1347</v>
      </c>
      <c r="F117" s="55">
        <f>F115</f>
        <v>164988</v>
      </c>
    </row>
    <row r="118" spans="1:8" x14ac:dyDescent="0.2">
      <c r="A118" s="16"/>
      <c r="B118" s="17"/>
      <c r="C118" s="19"/>
      <c r="D118" s="19"/>
      <c r="E118" s="19"/>
      <c r="F118" s="19"/>
    </row>
    <row r="119" spans="1:8" ht="12.75" customHeight="1" x14ac:dyDescent="0.2">
      <c r="A119" s="58" t="s">
        <v>313</v>
      </c>
      <c r="B119" s="65"/>
      <c r="C119" s="65"/>
      <c r="D119" s="65"/>
      <c r="E119" s="65"/>
      <c r="F119" s="65"/>
      <c r="G119" s="65"/>
    </row>
    <row r="120" spans="1:8" x14ac:dyDescent="0.2">
      <c r="A120" s="40" t="s">
        <v>314</v>
      </c>
      <c r="B120" s="36"/>
      <c r="C120" s="36"/>
      <c r="D120" s="36"/>
      <c r="E120" s="36"/>
      <c r="F120" s="36"/>
      <c r="G120" s="36"/>
    </row>
    <row r="121" spans="1:8" ht="12.75" customHeight="1" x14ac:dyDescent="0.2">
      <c r="A121" s="58" t="s">
        <v>315</v>
      </c>
      <c r="B121" s="65"/>
      <c r="C121" s="65"/>
      <c r="D121" s="65"/>
      <c r="E121" s="65"/>
      <c r="F121" s="65"/>
      <c r="G121" s="65"/>
    </row>
    <row r="122" spans="1:8" x14ac:dyDescent="0.2">
      <c r="A122" s="40"/>
      <c r="B122" s="37"/>
      <c r="C122" s="37"/>
      <c r="D122" s="37"/>
      <c r="E122" s="37"/>
      <c r="F122" s="46"/>
      <c r="G122" s="37"/>
    </row>
    <row r="123" spans="1:8" ht="12.75" customHeight="1" x14ac:dyDescent="0.2">
      <c r="A123" s="58" t="s">
        <v>321</v>
      </c>
      <c r="B123" s="65"/>
      <c r="C123" s="65"/>
      <c r="D123" s="65"/>
      <c r="E123" s="65"/>
      <c r="F123" s="65"/>
      <c r="G123" s="65"/>
      <c r="H123" s="34"/>
    </row>
    <row r="124" spans="1:8" customFormat="1" ht="15" customHeight="1" x14ac:dyDescent="0.25">
      <c r="A124" s="58" t="s">
        <v>316</v>
      </c>
      <c r="B124" s="65"/>
      <c r="C124" s="65"/>
      <c r="D124" s="65"/>
      <c r="E124" s="65"/>
      <c r="F124" s="65"/>
      <c r="G124" s="65"/>
    </row>
    <row r="125" spans="1:8" customFormat="1" ht="15" x14ac:dyDescent="0.25">
      <c r="A125" s="40"/>
      <c r="B125" s="37"/>
      <c r="C125" s="37"/>
      <c r="D125" s="37"/>
      <c r="E125" s="37"/>
      <c r="F125" s="37"/>
      <c r="G125" s="37"/>
    </row>
    <row r="126" spans="1:8" customFormat="1" ht="15" customHeight="1" x14ac:dyDescent="0.25">
      <c r="A126" s="58" t="s">
        <v>317</v>
      </c>
      <c r="B126" s="65"/>
      <c r="C126" s="65"/>
      <c r="D126" s="65"/>
      <c r="E126" s="65"/>
      <c r="F126" s="65"/>
      <c r="G126" s="65"/>
    </row>
    <row r="127" spans="1:8" customFormat="1" ht="15" customHeight="1" x14ac:dyDescent="0.25">
      <c r="A127" s="58" t="s">
        <v>322</v>
      </c>
      <c r="B127" s="65"/>
      <c r="C127" s="65"/>
      <c r="D127" s="65"/>
      <c r="E127" s="65"/>
      <c r="F127" s="65"/>
      <c r="G127" s="65"/>
      <c r="H127" s="48"/>
    </row>
    <row r="128" spans="1:8" customFormat="1" ht="15" customHeight="1" x14ac:dyDescent="0.25">
      <c r="A128" s="58" t="s">
        <v>316</v>
      </c>
      <c r="B128" s="65"/>
      <c r="C128" s="65"/>
      <c r="D128" s="65"/>
      <c r="E128" s="65"/>
      <c r="F128" s="65"/>
      <c r="G128" s="65"/>
    </row>
    <row r="129" spans="1:7" customFormat="1" ht="15" x14ac:dyDescent="0.25">
      <c r="A129" s="40"/>
      <c r="B129" s="37"/>
      <c r="C129" s="37"/>
      <c r="D129" s="37"/>
      <c r="E129" s="37"/>
      <c r="F129" s="37"/>
      <c r="G129" s="37"/>
    </row>
    <row r="130" spans="1:7" customFormat="1" ht="15" customHeight="1" x14ac:dyDescent="0.25">
      <c r="A130" s="58" t="s">
        <v>318</v>
      </c>
      <c r="B130" s="65"/>
      <c r="C130" s="65"/>
      <c r="D130" s="65"/>
      <c r="E130" s="65"/>
      <c r="F130" s="65"/>
      <c r="G130" s="65"/>
    </row>
    <row r="131" spans="1:7" customFormat="1" ht="15" customHeight="1" x14ac:dyDescent="0.25">
      <c r="A131" s="58" t="s">
        <v>319</v>
      </c>
      <c r="B131" s="65"/>
      <c r="C131" s="65"/>
      <c r="D131" s="65"/>
      <c r="E131" s="65"/>
      <c r="F131" s="65"/>
      <c r="G131" s="65"/>
    </row>
    <row r="132" spans="1:7" customFormat="1" ht="15" customHeight="1" x14ac:dyDescent="0.25">
      <c r="A132" s="58" t="s">
        <v>316</v>
      </c>
      <c r="B132" s="65"/>
      <c r="C132" s="65"/>
      <c r="D132" s="65"/>
      <c r="E132" s="65"/>
      <c r="F132" s="65"/>
      <c r="G132" s="65"/>
    </row>
    <row r="133" spans="1:7" customFormat="1" ht="15" x14ac:dyDescent="0.25">
      <c r="A133" s="40"/>
      <c r="B133" s="37"/>
      <c r="C133" s="37"/>
      <c r="D133" s="37"/>
      <c r="E133" s="37"/>
      <c r="F133" s="37"/>
      <c r="G133" s="37"/>
    </row>
    <row r="134" spans="1:7" customFormat="1" ht="15" x14ac:dyDescent="0.25">
      <c r="A134" s="58" t="str">
        <f>Прил10_баланс!A140</f>
        <v>Дата «06» октября 2020 года</v>
      </c>
      <c r="B134" s="65"/>
      <c r="C134" s="65"/>
      <c r="D134" s="65"/>
      <c r="E134" s="65"/>
      <c r="F134" s="65"/>
      <c r="G134" s="65"/>
    </row>
    <row r="135" spans="1:7" customFormat="1" ht="15" x14ac:dyDescent="0.25">
      <c r="A135" s="20"/>
      <c r="B135" s="21"/>
      <c r="C135" s="22"/>
      <c r="D135" s="22"/>
      <c r="E135" s="27"/>
      <c r="F135" s="27"/>
      <c r="G135" s="42"/>
    </row>
    <row r="136" spans="1:7" s="1" customFormat="1" ht="57" customHeight="1" x14ac:dyDescent="0.25">
      <c r="A136" s="68" t="s">
        <v>324</v>
      </c>
      <c r="B136" s="69"/>
      <c r="C136" s="69"/>
      <c r="D136" s="69"/>
      <c r="E136" s="69"/>
      <c r="F136" s="69"/>
    </row>
    <row r="137" spans="1:7" x14ac:dyDescent="0.2">
      <c r="A137" s="38"/>
      <c r="B137" s="39"/>
      <c r="C137" s="39"/>
      <c r="D137" s="39"/>
    </row>
    <row r="138" spans="1:7" x14ac:dyDescent="0.2">
      <c r="A138" s="38"/>
      <c r="B138" s="39"/>
      <c r="C138" s="39"/>
      <c r="D138" s="39"/>
    </row>
  </sheetData>
  <mergeCells count="28">
    <mergeCell ref="A134:G134"/>
    <mergeCell ref="A136:F136"/>
    <mergeCell ref="A126:G126"/>
    <mergeCell ref="A127:G127"/>
    <mergeCell ref="A128:G128"/>
    <mergeCell ref="A130:G130"/>
    <mergeCell ref="A131:G131"/>
    <mergeCell ref="A132:G132"/>
    <mergeCell ref="A124:G124"/>
    <mergeCell ref="A15:D15"/>
    <mergeCell ref="A16:D16"/>
    <mergeCell ref="A17:D17"/>
    <mergeCell ref="A18:D18"/>
    <mergeCell ref="A19:A20"/>
    <mergeCell ref="B19:B20"/>
    <mergeCell ref="C19:C20"/>
    <mergeCell ref="D19:D20"/>
    <mergeCell ref="E19:E20"/>
    <mergeCell ref="F19:F20"/>
    <mergeCell ref="A119:G119"/>
    <mergeCell ref="A121:G121"/>
    <mergeCell ref="A123:G123"/>
    <mergeCell ref="A14:D14"/>
    <mergeCell ref="B9:D9"/>
    <mergeCell ref="B10:D10"/>
    <mergeCell ref="B11:D11"/>
    <mergeCell ref="A12:F12"/>
    <mergeCell ref="A13:D13"/>
  </mergeCells>
  <hyperlinks>
    <hyperlink ref="A13" r:id="rId1" display="https://online.zakon.kz/037987/www.nationalbank.kz" xr:uid="{C69DDEE6-557A-486C-9630-54BD25E854DD}"/>
  </hyperlinks>
  <pageMargins left="0.51181102362204722" right="0.51181102362204722" top="0.74803149606299213" bottom="0.74803149606299213" header="0.31496062992125984" footer="0.31496062992125984"/>
  <pageSetup scale="80" fitToHeight="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Прил10_баланс</vt:lpstr>
      <vt:lpstr>Прил11_ОПУ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Lyazzat KAIMOLDAYEVA</dc:creator>
  <cp:lastModifiedBy>Gulnar Batyrshayeva</cp:lastModifiedBy>
  <cp:lastPrinted>2020-10-19T04:50:52Z</cp:lastPrinted>
  <dcterms:created xsi:type="dcterms:W3CDTF">2020-07-11T12:07:06Z</dcterms:created>
  <dcterms:modified xsi:type="dcterms:W3CDTF">2020-10-19T04:57:10Z</dcterms:modified>
</cp:coreProperties>
</file>