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TATYBAYEVA\AppData\Local\Microsoft\Windows\INetCache\Content.Outlook\M082GDOI\"/>
    </mc:Choice>
  </mc:AlternateContent>
  <xr:revisionPtr revIDLastSave="0" documentId="13_ncr:1_{CE9860D7-05A8-4D2C-B48D-A089D58F5500}" xr6:coauthVersionLast="47" xr6:coauthVersionMax="47" xr10:uidLastSave="{00000000-0000-0000-0000-000000000000}"/>
  <bookViews>
    <workbookView xWindow="-120" yWindow="-120" windowWidth="29040" windowHeight="15840" activeTab="3" xr2:uid="{28FCBEEE-F8D2-4528-A1D9-8A02136B3969}"/>
  </bookViews>
  <sheets>
    <sheet name="Баланс 30062021" sheetId="16" r:id="rId1"/>
    <sheet name="ОПиУ 2 кв 2021" sheetId="14" r:id="rId2"/>
    <sheet name="ДДС 2 кв 2021_2020" sheetId="20" r:id="rId3"/>
    <sheet name="Отчет СК 30062021" sheetId="18" r:id="rId4"/>
  </sheets>
  <externalReferences>
    <externalReference r:id="rId5"/>
  </externalReferences>
  <definedNames>
    <definedName name="_Hlk60159346" localSheetId="1">'ОПиУ 2 кв 2021'!$A$2</definedName>
    <definedName name="_xlnm.Print_Area" localSheetId="0">'Баланс 30062021'!$A$1:$E$44</definedName>
    <definedName name="_xlnm.Print_Area" localSheetId="2">'ДДС 2 кв 2021_2020'!$A$1:$D$54</definedName>
    <definedName name="_xlnm.Print_Area" localSheetId="1">'ОПиУ 2 кв 2021'!$A$1:$F$33</definedName>
    <definedName name="_xlnm.Print_Area" localSheetId="3">'Отчет СК 30062021'!$A$1:$F$33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20" l="1"/>
  <c r="C37" i="20"/>
  <c r="C31" i="20"/>
  <c r="D31" i="20"/>
  <c r="D9" i="20"/>
  <c r="D16" i="20" s="1"/>
  <c r="D22" i="20" s="1"/>
  <c r="D25" i="20" s="1"/>
  <c r="C9" i="20"/>
  <c r="C16" i="20" s="1"/>
  <c r="C22" i="20" s="1"/>
  <c r="C25" i="20" s="1"/>
  <c r="E14" i="18"/>
  <c r="C39" i="20" l="1"/>
  <c r="C42" i="20" s="1"/>
  <c r="D39" i="20"/>
  <c r="D42" i="20" s="1"/>
  <c r="E9" i="18"/>
  <c r="E13" i="18" s="1"/>
  <c r="E16" i="18" s="1"/>
  <c r="C13" i="18"/>
  <c r="C16" i="18" s="1"/>
  <c r="D13" i="18"/>
  <c r="D16" i="18" s="1"/>
  <c r="B13" i="18"/>
  <c r="B16" i="18" s="1"/>
  <c r="F15" i="18"/>
  <c r="F12" i="18"/>
  <c r="F11" i="18"/>
  <c r="F10" i="18"/>
  <c r="F9" i="18" l="1"/>
  <c r="F13" i="18" s="1"/>
  <c r="B8" i="18" l="1"/>
  <c r="E16" i="16" l="1"/>
  <c r="C16" i="16"/>
  <c r="B17" i="18" l="1"/>
  <c r="C19" i="18" l="1"/>
  <c r="D19" i="18"/>
  <c r="F7" i="18"/>
  <c r="F6" i="18"/>
  <c r="F8" i="18" l="1"/>
  <c r="E21" i="16" l="1"/>
  <c r="C7" i="14"/>
  <c r="E7" i="14"/>
  <c r="E11" i="14" s="1"/>
  <c r="E13" i="14" s="1"/>
  <c r="E15" i="14" s="1"/>
  <c r="E17" i="14" s="1"/>
  <c r="C21" i="16" l="1"/>
  <c r="E25" i="16"/>
  <c r="E26" i="16" s="1"/>
  <c r="D7" i="14"/>
  <c r="F7" i="14"/>
  <c r="C25" i="16" l="1"/>
  <c r="C26" i="16" s="1"/>
  <c r="B18" i="18" l="1"/>
  <c r="F18" i="18" l="1"/>
  <c r="F11" i="14" l="1"/>
  <c r="F13" i="14" s="1"/>
  <c r="F15" i="14" s="1"/>
  <c r="F17" i="14" s="1"/>
  <c r="C11" i="14" l="1"/>
  <c r="C13" i="14" s="1"/>
  <c r="C15" i="14" s="1"/>
  <c r="C17" i="14" s="1"/>
  <c r="F14" i="18" l="1"/>
  <c r="D11" i="14"/>
  <c r="D13" i="14" s="1"/>
  <c r="D15" i="14" s="1"/>
  <c r="D17" i="14" s="1"/>
  <c r="F16" i="18" l="1"/>
  <c r="E17" i="18"/>
  <c r="F17" i="18" s="1"/>
  <c r="F19" i="18" l="1"/>
  <c r="E19" i="18"/>
  <c r="B19" i="18" l="1"/>
</calcChain>
</file>

<file path=xl/sharedStrings.xml><?xml version="1.0" encoding="utf-8"?>
<sst xmlns="http://schemas.openxmlformats.org/spreadsheetml/2006/main" count="182" uniqueCount="108">
  <si>
    <t>Прим.</t>
  </si>
  <si>
    <t>Доходы по услугам и комиссиям</t>
  </si>
  <si>
    <t>Расходы по услугам и комиссии</t>
  </si>
  <si>
    <t>Валовой доход</t>
  </si>
  <si>
    <t xml:space="preserve"> </t>
  </si>
  <si>
    <t>Финансовые доходы</t>
  </si>
  <si>
    <t>Операционные расходы</t>
  </si>
  <si>
    <t>Прочие операционные доходы, нетто</t>
  </si>
  <si>
    <t>Операционный (убыток) доход</t>
  </si>
  <si>
    <t>Убыток от курсовой разницы</t>
  </si>
  <si>
    <t>(Убыток) доход до налогообложения</t>
  </si>
  <si>
    <t>Чистый (убыток) доход за год</t>
  </si>
  <si>
    <t>Прочий совокупный доход</t>
  </si>
  <si>
    <t>Общий совокупный (убыток) доход за год</t>
  </si>
  <si>
    <t>Базовый и разводненный (убыток) доход на акцию, тенге</t>
  </si>
  <si>
    <t>Корпоративный подоходный налог</t>
  </si>
  <si>
    <t>АО «Tengri Partners Investment Banking (Kazakhstan)»</t>
  </si>
  <si>
    <t>АКТИВЫ</t>
  </si>
  <si>
    <t>Денежные средства</t>
  </si>
  <si>
    <t>Дебиторская задолженность по операциям репо</t>
  </si>
  <si>
    <t>Инвестиции, оцениваемые по справедливой стоимости через доходы или убытки</t>
  </si>
  <si>
    <t>Инвестиции, оцениваемые по справедливой стоимости через прочий совокупный доход</t>
  </si>
  <si>
    <t>Инвестиции в дочернее предприятие</t>
  </si>
  <si>
    <t>Торговая и прочая дебиторская задолженность</t>
  </si>
  <si>
    <t>Авансы выданные и прочие текущие активы</t>
  </si>
  <si>
    <t>Отложенный налоговый актив</t>
  </si>
  <si>
    <t xml:space="preserve">ВСЕГО АКТИВЫ </t>
  </si>
  <si>
    <t>КАПИТАЛ И ОБЯЗАТЕЛЬСТВА</t>
  </si>
  <si>
    <t>Обязательства</t>
  </si>
  <si>
    <t>Торговая и прочая кредиторская задолженность</t>
  </si>
  <si>
    <t>Прочие налоги к уплате</t>
  </si>
  <si>
    <t>Капитал</t>
  </si>
  <si>
    <t>Акционерный капитал</t>
  </si>
  <si>
    <t>Непокрытый убыток</t>
  </si>
  <si>
    <t>ВСЕГО КАПИТАЛ И ОБЯЗАТЕЛЬСТВА</t>
  </si>
  <si>
    <t>Балансовая стоимость акции, тенге</t>
  </si>
  <si>
    <t>Выпуск акций</t>
  </si>
  <si>
    <t>На 1 января 2019</t>
  </si>
  <si>
    <t>Чистый доход за год</t>
  </si>
  <si>
    <t xml:space="preserve">За период 
с начала текущего года 
</t>
  </si>
  <si>
    <t xml:space="preserve">За период 
с начала предыдущего  года 
</t>
  </si>
  <si>
    <t>(в тысячах тенге)</t>
  </si>
  <si>
    <t>На конец отчетного периода</t>
  </si>
  <si>
    <t>На конец предыдущего периода</t>
  </si>
  <si>
    <t>за период, закончившийся 30 июня 2021 года</t>
  </si>
  <si>
    <t>по состоянию на 01 июля 2021 года</t>
  </si>
  <si>
    <t>Основные средства и НМА</t>
  </si>
  <si>
    <t>На 30 июня 2021</t>
  </si>
  <si>
    <t>За отчетный 
период
2 квартал
 2021г.</t>
  </si>
  <si>
    <t>За отчетный 
период
2 квартал
 2020 г.</t>
  </si>
  <si>
    <t>_______________</t>
  </si>
  <si>
    <t>Татыбаева А.Т.</t>
  </si>
  <si>
    <t>ЧАКАЛИДИ И. В.</t>
  </si>
  <si>
    <t>Уставный капитал</t>
  </si>
  <si>
    <t>Изъятый капитал</t>
  </si>
  <si>
    <t>Премии (дополнительный оплаченный капитал)</t>
  </si>
  <si>
    <t>Итого капитал</t>
  </si>
  <si>
    <t xml:space="preserve"> Непокрытый убыток /Нераспределенная прибыль</t>
  </si>
  <si>
    <t>Чистый убыток за отчетный период</t>
  </si>
  <si>
    <t>Отчетный период по состоянию на 01 июля 2021 года</t>
  </si>
  <si>
    <t xml:space="preserve">Главный бухгалтер </t>
  </si>
  <si>
    <t>Председатель Правления</t>
  </si>
  <si>
    <t>(подпись)</t>
  </si>
  <si>
    <t>Промежуточный консолидированный отчет о финансовом положении</t>
  </si>
  <si>
    <t>Промежуточный консолидированный отчет о доходах и расходах и прочем совокупном доходе</t>
  </si>
  <si>
    <t>Промежуточный консолидированный отчет о движении денежных средств</t>
  </si>
  <si>
    <t>Промежуточный консолидированный отчет об изменениях в собственном капитале</t>
  </si>
  <si>
    <t>10(а)</t>
  </si>
  <si>
    <t>10(б)</t>
  </si>
  <si>
    <t>17(а)</t>
  </si>
  <si>
    <t>17(в)</t>
  </si>
  <si>
    <t>17(б)</t>
  </si>
  <si>
    <t>На 30 июня 2020</t>
  </si>
  <si>
    <t>На 01.01.2020</t>
  </si>
  <si>
    <t>На 01.01.2021</t>
  </si>
  <si>
    <t>тыс. тенге</t>
  </si>
  <si>
    <t>30.06.2021г.</t>
  </si>
  <si>
    <t>30.06.2020г.</t>
  </si>
  <si>
    <t>ОПЕРАЦИОННАЯ ДЕЯТЕЛЬНОСТЬ</t>
  </si>
  <si>
    <t>(Убыток)  доход до налогообложения</t>
  </si>
  <si>
    <t>Корректировки:</t>
  </si>
  <si>
    <t>Износ</t>
  </si>
  <si>
    <t>Убытки от обесценения</t>
  </si>
  <si>
    <t>Прочие неденежные убытки</t>
  </si>
  <si>
    <t>Нереализованный убыток от курсовой разницы</t>
  </si>
  <si>
    <t>Движение денежных средств от операционной деятельности до изменений оборотного капитала</t>
  </si>
  <si>
    <t>Изменение дебиторской задолженности по операциям репо</t>
  </si>
  <si>
    <t>(Увеличение) уменьшение торговой и прочей дебиторской задолженности</t>
  </si>
  <si>
    <t>Уменьшение (увеличение) авансов выданных и прочих текущих активов</t>
  </si>
  <si>
    <t>Увеличение (уменьшение) прочих налогов к уплате</t>
  </si>
  <si>
    <t>Увеличение (уменьшение) торговой кредиторской задолженности</t>
  </si>
  <si>
    <t>Денежные средства от операционной деятельности до получения процентов и выплаты подоходного налога</t>
  </si>
  <si>
    <t>Проценты полученные</t>
  </si>
  <si>
    <t>Подоходный налог уплаченный</t>
  </si>
  <si>
    <t>Чистые денежные средства использованные в операционной деятельности</t>
  </si>
  <si>
    <t>ИНВЕСТИЦИОННАЯ ДЕЯТЕЛЬНОСТЬ</t>
  </si>
  <si>
    <t>Приобретение основных средств</t>
  </si>
  <si>
    <t>Приобретение инвестиций</t>
  </si>
  <si>
    <t>Вклад в уставный капитал дочерней компании</t>
  </si>
  <si>
    <t>Чистые денежные средства использованные в инвестиционной деятельности</t>
  </si>
  <si>
    <t>ФИНАНСОВАЯ ДЕЯТЕЛЬНОСТЬ</t>
  </si>
  <si>
    <t>Выкуп собственных акций</t>
  </si>
  <si>
    <t>Реализация собственных акций</t>
  </si>
  <si>
    <t>Чистые денежные средства от финансовой деятельности</t>
  </si>
  <si>
    <t>Чистое увеличение (уменьшение) денежных средств</t>
  </si>
  <si>
    <t>Эффект изменения обменного курса на денежные средства</t>
  </si>
  <si>
    <t>Денежные средства на начало года</t>
  </si>
  <si>
    <t>Денежные средства на конец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</si>
</sst>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-* #,##0_р_._-;\-* #,##0_р_._-;_-* &quot;-&quot;_р_._-;_-@_-"/>
    <numFmt numFmtId="166" formatCode="* #,##0_);* \(#,##0\);&quot;-&quot;??_);@"/>
    <numFmt numFmtId="167" formatCode="_-* #,##0.00\ _₽_-;\-* #,##0.00\ _₽_-;_-* &quot;-&quot;??\ _₽_-;_-@_-"/>
    <numFmt numFmtId="168" formatCode="* #,##0.00_);* \(#,##0.00\);&quot;-&quot;??_);@"/>
    <numFmt numFmtId="169" formatCode="_(* #,##0_);_(* \(#,##0\);_(* &quot;-&quot;_);_(@_)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4" tint="-0.499984740745262"/>
      <name val="Arial"/>
      <family val="2"/>
      <charset val="204"/>
    </font>
    <font>
      <sz val="10"/>
      <name val="Times New Roman"/>
      <family val="1"/>
    </font>
    <font>
      <sz val="10"/>
      <color theme="4" tint="-0.499984740745262"/>
      <name val="Arial"/>
      <family val="2"/>
      <charset val="204"/>
    </font>
    <font>
      <i/>
      <sz val="10"/>
      <color theme="4" tint="-0.499984740745262"/>
      <name val="Arial"/>
      <family val="2"/>
      <charset val="204"/>
    </font>
    <font>
      <b/>
      <sz val="11"/>
      <color theme="4" tint="-0.499984740745262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theme="4" tint="-0.499984740745262"/>
      <name val="Calibri"/>
      <family val="2"/>
      <charset val="204"/>
      <scheme val="minor"/>
    </font>
    <font>
      <i/>
      <sz val="11"/>
      <color theme="4" tint="-0.499984740745262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9"/>
      <color rgb="FF000066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sz val="9"/>
      <color theme="4" tint="-0.499984740745262"/>
      <name val="Arial"/>
      <family val="2"/>
      <charset val="204"/>
    </font>
    <font>
      <b/>
      <sz val="9"/>
      <color theme="4" tint="-0.49998474074526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3" fillId="0" borderId="0" applyFill="0" applyBorder="0" applyProtection="0"/>
    <xf numFmtId="165" fontId="15" fillId="0" borderId="0" applyFont="0" applyFill="0" applyBorder="0" applyAlignment="0" applyProtection="0"/>
  </cellStyleXfs>
  <cellXfs count="99">
    <xf numFmtId="0" fontId="0" fillId="0" borderId="0" xfId="0"/>
    <xf numFmtId="165" fontId="2" fillId="0" borderId="0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wrapText="1"/>
    </xf>
    <xf numFmtId="166" fontId="4" fillId="0" borderId="1" xfId="0" applyNumberFormat="1" applyFont="1" applyBorder="1" applyAlignment="1">
      <alignment wrapText="1"/>
    </xf>
    <xf numFmtId="166" fontId="2" fillId="0" borderId="0" xfId="0" applyNumberFormat="1" applyFont="1" applyBorder="1" applyAlignment="1">
      <alignment wrapText="1"/>
    </xf>
    <xf numFmtId="166" fontId="2" fillId="0" borderId="3" xfId="0" applyNumberFormat="1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center" vertical="top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Fill="1"/>
    <xf numFmtId="3" fontId="4" fillId="0" borderId="0" xfId="0" applyNumberFormat="1" applyFont="1"/>
    <xf numFmtId="3" fontId="4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vertical="center" wrapText="1"/>
    </xf>
    <xf numFmtId="164" fontId="2" fillId="0" borderId="3" xfId="1" applyNumberFormat="1" applyFont="1" applyFill="1" applyBorder="1" applyAlignment="1">
      <alignment vertical="center" wrapText="1"/>
    </xf>
    <xf numFmtId="164" fontId="4" fillId="0" borderId="4" xfId="1" applyNumberFormat="1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vertical="center" wrapText="1"/>
    </xf>
    <xf numFmtId="0" fontId="4" fillId="0" borderId="0" xfId="0" applyFont="1" applyAlignment="1"/>
    <xf numFmtId="43" fontId="4" fillId="0" borderId="0" xfId="0" applyNumberFormat="1" applyFont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6" fontId="4" fillId="0" borderId="0" xfId="0" applyNumberFormat="1" applyFont="1"/>
    <xf numFmtId="0" fontId="7" fillId="0" borderId="0" xfId="0" applyFont="1"/>
    <xf numFmtId="0" fontId="6" fillId="0" borderId="0" xfId="0" applyFont="1" applyAlignment="1">
      <alignment vertical="center" wrapText="1"/>
    </xf>
    <xf numFmtId="164" fontId="6" fillId="0" borderId="0" xfId="1" applyNumberFormat="1" applyFont="1" applyAlignment="1">
      <alignment horizontal="right" vertical="center" wrapText="1"/>
    </xf>
    <xf numFmtId="166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66" fontId="6" fillId="0" borderId="1" xfId="0" applyNumberFormat="1" applyFont="1" applyBorder="1" applyAlignment="1">
      <alignment wrapText="1"/>
    </xf>
    <xf numFmtId="164" fontId="7" fillId="0" borderId="1" xfId="1" applyNumberFormat="1" applyFont="1" applyBorder="1" applyAlignment="1">
      <alignment horizontal="right" vertical="center" wrapText="1"/>
    </xf>
    <xf numFmtId="164" fontId="6" fillId="0" borderId="0" xfId="0" applyNumberFormat="1" applyFont="1" applyFill="1" applyAlignment="1">
      <alignment horizontal="right" vertical="center" wrapText="1"/>
    </xf>
    <xf numFmtId="166" fontId="6" fillId="0" borderId="0" xfId="0" applyNumberFormat="1" applyFont="1" applyFill="1" applyAlignment="1">
      <alignment wrapText="1"/>
    </xf>
    <xf numFmtId="166" fontId="7" fillId="0" borderId="0" xfId="0" applyNumberFormat="1" applyFont="1" applyAlignment="1">
      <alignment wrapText="1"/>
    </xf>
    <xf numFmtId="166" fontId="6" fillId="0" borderId="0" xfId="0" applyNumberFormat="1" applyFont="1" applyAlignment="1">
      <alignment horizontal="right" wrapText="1"/>
    </xf>
    <xf numFmtId="164" fontId="7" fillId="0" borderId="0" xfId="1" applyNumberFormat="1" applyFont="1" applyFill="1" applyAlignment="1">
      <alignment horizontal="righ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166" fontId="6" fillId="0" borderId="3" xfId="0" applyNumberFormat="1" applyFont="1" applyBorder="1" applyAlignment="1">
      <alignment wrapText="1"/>
    </xf>
    <xf numFmtId="164" fontId="7" fillId="0" borderId="0" xfId="0" applyNumberFormat="1" applyFont="1"/>
    <xf numFmtId="164" fontId="7" fillId="0" borderId="0" xfId="1" applyNumberFormat="1" applyFont="1" applyFill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/>
    </xf>
    <xf numFmtId="167" fontId="7" fillId="0" borderId="0" xfId="0" applyNumberFormat="1" applyFont="1" applyAlignment="1">
      <alignment horizontal="right"/>
    </xf>
    <xf numFmtId="43" fontId="7" fillId="0" borderId="0" xfId="0" applyNumberFormat="1" applyFont="1" applyAlignment="1">
      <alignment horizontal="right"/>
    </xf>
    <xf numFmtId="165" fontId="8" fillId="0" borderId="0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168" fontId="4" fillId="0" borderId="1" xfId="0" applyNumberFormat="1" applyFont="1" applyBorder="1" applyAlignment="1">
      <alignment wrapText="1"/>
    </xf>
    <xf numFmtId="0" fontId="7" fillId="0" borderId="0" xfId="0" applyFont="1" applyAlignment="1">
      <alignment horizontal="left" vertical="center"/>
    </xf>
    <xf numFmtId="164" fontId="4" fillId="0" borderId="0" xfId="0" applyNumberFormat="1" applyFont="1" applyAlignment="1"/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168" fontId="4" fillId="0" borderId="0" xfId="0" applyNumberFormat="1" applyFont="1" applyBorder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164" fontId="12" fillId="0" borderId="1" xfId="1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164" fontId="14" fillId="0" borderId="0" xfId="1" applyNumberFormat="1" applyFont="1" applyFill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169" fontId="16" fillId="0" borderId="4" xfId="3" quotePrefix="1" applyNumberFormat="1" applyFont="1" applyFill="1" applyBorder="1" applyProtection="1">
      <protection locked="0"/>
    </xf>
    <xf numFmtId="164" fontId="13" fillId="0" borderId="4" xfId="1" applyNumberFormat="1" applyFont="1" applyFill="1" applyBorder="1" applyAlignment="1">
      <alignment horizontal="right" vertical="center" wrapText="1"/>
    </xf>
    <xf numFmtId="164" fontId="13" fillId="0" borderId="3" xfId="1" applyNumberFormat="1" applyFont="1" applyFill="1" applyBorder="1" applyAlignment="1">
      <alignment horizontal="right" vertical="center" wrapText="1"/>
    </xf>
    <xf numFmtId="164" fontId="0" fillId="0" borderId="0" xfId="1" applyNumberFormat="1" applyFont="1" applyFill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169" fontId="17" fillId="0" borderId="0" xfId="3" quotePrefix="1" applyNumberFormat="1" applyFont="1" applyFill="1" applyBorder="1" applyProtection="1">
      <protection locked="0"/>
    </xf>
    <xf numFmtId="164" fontId="17" fillId="0" borderId="0" xfId="1" applyNumberFormat="1" applyFont="1" applyFill="1" applyBorder="1" applyAlignment="1">
      <alignment horizontal="right" vertical="center" wrapText="1"/>
    </xf>
    <xf numFmtId="164" fontId="17" fillId="0" borderId="0" xfId="1" applyNumberFormat="1" applyFont="1" applyFill="1" applyAlignment="1">
      <alignment horizontal="right" vertical="center" wrapText="1"/>
    </xf>
    <xf numFmtId="164" fontId="17" fillId="0" borderId="1" xfId="1" applyNumberFormat="1" applyFont="1" applyFill="1" applyBorder="1" applyAlignment="1">
      <alignment horizontal="right" vertical="center" wrapText="1"/>
    </xf>
    <xf numFmtId="169" fontId="18" fillId="0" borderId="0" xfId="3" quotePrefix="1" applyNumberFormat="1" applyFont="1" applyFill="1" applyBorder="1" applyProtection="1">
      <protection locked="0"/>
    </xf>
    <xf numFmtId="164" fontId="17" fillId="0" borderId="0" xfId="1" applyNumberFormat="1" applyFont="1" applyAlignment="1">
      <alignment horizontal="right" vertical="center" wrapText="1"/>
    </xf>
    <xf numFmtId="169" fontId="17" fillId="0" borderId="1" xfId="3" quotePrefix="1" applyNumberFormat="1" applyFont="1" applyFill="1" applyBorder="1" applyProtection="1">
      <protection locked="0"/>
    </xf>
    <xf numFmtId="166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4">
    <cellStyle name="Comma [0]_Книга1" xfId="3" xr:uid="{F845CDA6-60AF-4296-8650-B319DA9E3179}"/>
    <cellStyle name="Debit" xfId="2" xr:uid="{E4B01F94-DFC4-4297-A8B1-DD1811FF657D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eports%20to%20NB%20RK,%20AFN,%20Nalogovaia%20and%20other\&#1041;&#1080;&#1088;&#1078;&#1072;,%20&#1053;&#1050;,%20&#1040;&#1060;&#1053;,%20&#1053;&#1041;%20&#1056;&#1050;%20&#1077;&#1078;&#1077;&#1082;&#1074;&#1072;&#1088;&#1090;&#1072;&#1083;&#1100;&#1085;&#1099;&#1077;%20&#1086;&#1090;&#1095;&#1077;&#1090;&#1099;\KASE\2021\&#1051;&#1080;&#1089;&#1090;&#1080;&#1085;&#1075;\2%20Q\CF_2021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F-20"/>
      <sheetName val="CF-21"/>
      <sheetName val="Баланс 30062020"/>
      <sheetName val="Баланс 30062021"/>
    </sheetNames>
    <sheetDataSet>
      <sheetData sheetId="0" refreshError="1"/>
      <sheetData sheetId="1">
        <row r="15">
          <cell r="C15">
            <v>-62285</v>
          </cell>
        </row>
      </sheetData>
      <sheetData sheetId="2">
        <row r="15">
          <cell r="C15">
            <v>-183295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2A80-A8A8-4C0F-81A7-630CEA1763A0}">
  <sheetPr>
    <pageSetUpPr fitToPage="1"/>
  </sheetPr>
  <dimension ref="A1:F42"/>
  <sheetViews>
    <sheetView view="pageBreakPreview" zoomScale="93" zoomScaleNormal="100" zoomScaleSheetLayoutView="93" workbookViewId="0">
      <selection activeCell="A20" sqref="A20"/>
    </sheetView>
  </sheetViews>
  <sheetFormatPr defaultRowHeight="12.75" x14ac:dyDescent="0.2"/>
  <cols>
    <col min="1" max="1" width="68.5703125" style="6" customWidth="1"/>
    <col min="2" max="2" width="9.140625" style="15"/>
    <col min="3" max="3" width="14.7109375" style="32" customWidth="1"/>
    <col min="4" max="4" width="1.28515625" style="27" customWidth="1"/>
    <col min="5" max="5" width="14.85546875" style="32" customWidth="1"/>
    <col min="6" max="16384" width="9.140625" style="6"/>
  </cols>
  <sheetData>
    <row r="1" spans="1:6" x14ac:dyDescent="0.2">
      <c r="A1" s="96" t="s">
        <v>16</v>
      </c>
      <c r="B1" s="96"/>
      <c r="C1" s="96"/>
      <c r="D1" s="96"/>
      <c r="E1" s="96"/>
    </row>
    <row r="2" spans="1:6" x14ac:dyDescent="0.2">
      <c r="A2" s="96" t="s">
        <v>63</v>
      </c>
      <c r="B2" s="96"/>
      <c r="C2" s="96"/>
      <c r="D2" s="96"/>
      <c r="E2" s="96"/>
      <c r="F2" s="6" t="s">
        <v>4</v>
      </c>
    </row>
    <row r="3" spans="1:6" x14ac:dyDescent="0.2">
      <c r="A3" s="96" t="s">
        <v>45</v>
      </c>
      <c r="B3" s="96"/>
      <c r="C3" s="96"/>
      <c r="D3" s="96"/>
      <c r="E3" s="96"/>
    </row>
    <row r="5" spans="1:6" ht="39" thickBot="1" x14ac:dyDescent="0.25">
      <c r="A5" s="71" t="s">
        <v>41</v>
      </c>
      <c r="B5" s="7" t="s">
        <v>0</v>
      </c>
      <c r="C5" s="20" t="s">
        <v>42</v>
      </c>
      <c r="D5" s="21"/>
      <c r="E5" s="34" t="s">
        <v>43</v>
      </c>
    </row>
    <row r="6" spans="1:6" x14ac:dyDescent="0.2">
      <c r="A6" s="10" t="s">
        <v>17</v>
      </c>
      <c r="B6" s="7" t="s">
        <v>4</v>
      </c>
      <c r="C6" s="8"/>
      <c r="D6" s="23"/>
      <c r="E6" s="8"/>
    </row>
    <row r="7" spans="1:6" x14ac:dyDescent="0.2">
      <c r="A7" s="8" t="s">
        <v>18</v>
      </c>
      <c r="B7" s="7">
        <v>8</v>
      </c>
      <c r="C7" s="28">
        <v>8700</v>
      </c>
      <c r="D7" s="24"/>
      <c r="E7" s="28">
        <v>11961</v>
      </c>
    </row>
    <row r="8" spans="1:6" x14ac:dyDescent="0.2">
      <c r="A8" s="8" t="s">
        <v>19</v>
      </c>
      <c r="B8" s="7">
        <v>9</v>
      </c>
      <c r="C8" s="61">
        <v>0</v>
      </c>
      <c r="D8" s="24"/>
      <c r="E8" s="28">
        <v>29008</v>
      </c>
    </row>
    <row r="9" spans="1:6" ht="25.5" x14ac:dyDescent="0.2">
      <c r="A9" s="8" t="s">
        <v>20</v>
      </c>
      <c r="B9" s="7" t="s">
        <v>67</v>
      </c>
      <c r="C9" s="28">
        <v>543134</v>
      </c>
      <c r="D9" s="24"/>
      <c r="E9" s="28">
        <v>543134</v>
      </c>
    </row>
    <row r="10" spans="1:6" ht="25.5" x14ac:dyDescent="0.2">
      <c r="A10" s="8" t="s">
        <v>21</v>
      </c>
      <c r="B10" s="7" t="s">
        <v>68</v>
      </c>
      <c r="C10" s="28">
        <v>200</v>
      </c>
      <c r="D10" s="24"/>
      <c r="E10" s="28">
        <v>200</v>
      </c>
    </row>
    <row r="11" spans="1:6" x14ac:dyDescent="0.2">
      <c r="A11" s="8" t="s">
        <v>22</v>
      </c>
      <c r="B11" s="7" t="s">
        <v>4</v>
      </c>
      <c r="C11" s="61">
        <v>0</v>
      </c>
      <c r="D11" s="24"/>
      <c r="E11" s="28">
        <v>0</v>
      </c>
    </row>
    <row r="12" spans="1:6" x14ac:dyDescent="0.2">
      <c r="A12" s="8" t="s">
        <v>23</v>
      </c>
      <c r="B12" s="7">
        <v>11</v>
      </c>
      <c r="C12" s="28">
        <v>31605</v>
      </c>
      <c r="D12" s="24"/>
      <c r="E12" s="28">
        <v>13768</v>
      </c>
    </row>
    <row r="13" spans="1:6" x14ac:dyDescent="0.2">
      <c r="A13" s="8" t="s">
        <v>24</v>
      </c>
      <c r="B13" s="7">
        <v>12</v>
      </c>
      <c r="C13" s="28">
        <v>40312</v>
      </c>
      <c r="D13" s="24"/>
      <c r="E13" s="28">
        <v>36706</v>
      </c>
    </row>
    <row r="14" spans="1:6" x14ac:dyDescent="0.2">
      <c r="A14" s="8" t="s">
        <v>46</v>
      </c>
      <c r="B14" s="7">
        <v>13</v>
      </c>
      <c r="C14" s="28">
        <v>20915</v>
      </c>
      <c r="D14" s="24"/>
      <c r="E14" s="28">
        <v>18786</v>
      </c>
    </row>
    <row r="15" spans="1:6" ht="13.5" thickBot="1" x14ac:dyDescent="0.25">
      <c r="A15" s="8" t="s">
        <v>25</v>
      </c>
      <c r="B15" s="7"/>
      <c r="C15" s="28">
        <v>4438</v>
      </c>
      <c r="D15" s="24"/>
      <c r="E15" s="28">
        <v>4438</v>
      </c>
    </row>
    <row r="16" spans="1:6" ht="13.5" thickBot="1" x14ac:dyDescent="0.25">
      <c r="A16" s="10" t="s">
        <v>26</v>
      </c>
      <c r="B16" s="7" t="s">
        <v>4</v>
      </c>
      <c r="C16" s="29">
        <f>SUM(C7:C15)</f>
        <v>649304</v>
      </c>
      <c r="D16" s="25"/>
      <c r="E16" s="29">
        <f>SUM(E7:E15)</f>
        <v>658001</v>
      </c>
    </row>
    <row r="17" spans="1:5" ht="13.5" thickTop="1" x14ac:dyDescent="0.2">
      <c r="A17" s="10" t="s">
        <v>27</v>
      </c>
      <c r="B17" s="7" t="s">
        <v>4</v>
      </c>
      <c r="C17" s="8"/>
      <c r="D17" s="23"/>
      <c r="E17" s="8"/>
    </row>
    <row r="18" spans="1:5" x14ac:dyDescent="0.2">
      <c r="A18" s="10" t="s">
        <v>28</v>
      </c>
      <c r="B18" s="7" t="s">
        <v>4</v>
      </c>
      <c r="C18" s="8"/>
      <c r="D18" s="23"/>
      <c r="E18" s="8"/>
    </row>
    <row r="19" spans="1:5" x14ac:dyDescent="0.2">
      <c r="A19" s="8" t="s">
        <v>29</v>
      </c>
      <c r="B19" s="7">
        <v>14</v>
      </c>
      <c r="C19" s="28">
        <v>38709</v>
      </c>
      <c r="D19" s="24"/>
      <c r="E19" s="28">
        <v>42848</v>
      </c>
    </row>
    <row r="20" spans="1:5" ht="13.5" thickBot="1" x14ac:dyDescent="0.25">
      <c r="A20" s="8" t="s">
        <v>30</v>
      </c>
      <c r="B20" s="7">
        <v>15</v>
      </c>
      <c r="C20" s="28">
        <v>8367</v>
      </c>
      <c r="D20" s="24"/>
      <c r="E20" s="28">
        <v>8630</v>
      </c>
    </row>
    <row r="21" spans="1:5" ht="13.5" thickBot="1" x14ac:dyDescent="0.25">
      <c r="A21" s="8"/>
      <c r="B21" s="7" t="s">
        <v>4</v>
      </c>
      <c r="C21" s="30">
        <f>SUM(C19:C20)</f>
        <v>47076</v>
      </c>
      <c r="D21" s="22"/>
      <c r="E21" s="30">
        <f>SUM(E19:E20)</f>
        <v>51478</v>
      </c>
    </row>
    <row r="22" spans="1:5" x14ac:dyDescent="0.2">
      <c r="A22" s="10" t="s">
        <v>31</v>
      </c>
      <c r="B22" s="7" t="s">
        <v>4</v>
      </c>
      <c r="C22" s="8"/>
      <c r="D22" s="23"/>
      <c r="E22" s="8"/>
    </row>
    <row r="23" spans="1:5" x14ac:dyDescent="0.2">
      <c r="A23" s="8" t="s">
        <v>32</v>
      </c>
      <c r="B23" s="7" t="s">
        <v>69</v>
      </c>
      <c r="C23" s="28">
        <v>1916479</v>
      </c>
      <c r="D23" s="24"/>
      <c r="E23" s="28">
        <v>1737479</v>
      </c>
    </row>
    <row r="24" spans="1:5" ht="13.5" thickBot="1" x14ac:dyDescent="0.25">
      <c r="A24" s="8" t="s">
        <v>33</v>
      </c>
      <c r="B24" s="7" t="s">
        <v>4</v>
      </c>
      <c r="C24" s="2">
        <v>-1314251</v>
      </c>
      <c r="D24" s="24"/>
      <c r="E24" s="2">
        <v>-1130956</v>
      </c>
    </row>
    <row r="25" spans="1:5" ht="13.5" thickBot="1" x14ac:dyDescent="0.25">
      <c r="A25" s="10"/>
      <c r="B25" s="7" t="s">
        <v>4</v>
      </c>
      <c r="C25" s="30">
        <f>SUM(C23:C24)</f>
        <v>602228</v>
      </c>
      <c r="D25" s="22"/>
      <c r="E25" s="30">
        <f>SUM(E23:E24)</f>
        <v>606523</v>
      </c>
    </row>
    <row r="26" spans="1:5" ht="13.5" thickBot="1" x14ac:dyDescent="0.25">
      <c r="A26" s="10" t="s">
        <v>34</v>
      </c>
      <c r="B26" s="7" t="s">
        <v>4</v>
      </c>
      <c r="C26" s="31">
        <f>C21+C25</f>
        <v>649304</v>
      </c>
      <c r="D26" s="26"/>
      <c r="E26" s="31">
        <f>E21+E25</f>
        <v>658001</v>
      </c>
    </row>
    <row r="27" spans="1:5" ht="13.5" thickTop="1" x14ac:dyDescent="0.2">
      <c r="A27" s="8"/>
      <c r="B27" s="7" t="s">
        <v>4</v>
      </c>
      <c r="C27" s="8"/>
      <c r="D27" s="23"/>
      <c r="E27" s="8"/>
    </row>
    <row r="28" spans="1:5" x14ac:dyDescent="0.2">
      <c r="A28" s="8" t="s">
        <v>35</v>
      </c>
      <c r="B28" s="7" t="s">
        <v>70</v>
      </c>
      <c r="C28" s="33">
        <v>317.10000000000002</v>
      </c>
      <c r="D28" s="23"/>
      <c r="E28" s="33">
        <v>352.94</v>
      </c>
    </row>
    <row r="37" spans="1:5" ht="15" x14ac:dyDescent="0.2">
      <c r="A37" s="67" t="s">
        <v>60</v>
      </c>
      <c r="C37" s="66"/>
      <c r="D37" s="66"/>
      <c r="E37" s="66"/>
    </row>
    <row r="38" spans="1:5" ht="15" x14ac:dyDescent="0.2">
      <c r="A38" s="58" t="s">
        <v>51</v>
      </c>
      <c r="C38" s="94"/>
      <c r="D38" s="94"/>
      <c r="E38" s="94"/>
    </row>
    <row r="41" spans="1:5" ht="15" x14ac:dyDescent="0.2">
      <c r="A41" s="41" t="s">
        <v>61</v>
      </c>
    </row>
    <row r="42" spans="1:5" ht="15" x14ac:dyDescent="0.2">
      <c r="A42" s="58" t="s">
        <v>52</v>
      </c>
      <c r="C42" s="95"/>
      <c r="D42" s="95"/>
      <c r="E42" s="95"/>
    </row>
  </sheetData>
  <mergeCells count="5">
    <mergeCell ref="C38:E38"/>
    <mergeCell ref="C42:E42"/>
    <mergeCell ref="A3:E3"/>
    <mergeCell ref="A2:E2"/>
    <mergeCell ref="A1:E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07605-4B57-442B-9152-9A5ED1E56E17}">
  <sheetPr>
    <pageSetUpPr fitToPage="1"/>
  </sheetPr>
  <dimension ref="A1:F31"/>
  <sheetViews>
    <sheetView view="pageBreakPreview" zoomScale="89" zoomScaleNormal="100" zoomScaleSheetLayoutView="89" workbookViewId="0">
      <selection activeCell="E22" sqref="E22"/>
    </sheetView>
  </sheetViews>
  <sheetFormatPr defaultRowHeight="12.75" x14ac:dyDescent="0.2"/>
  <cols>
    <col min="1" max="1" width="57.5703125" style="6" customWidth="1"/>
    <col min="2" max="2" width="9.140625" style="15"/>
    <col min="3" max="3" width="18" style="6" customWidth="1"/>
    <col min="4" max="4" width="15.28515625" style="16" customWidth="1"/>
    <col min="5" max="5" width="16.42578125" style="17" customWidth="1"/>
    <col min="6" max="6" width="17.140625" style="6" customWidth="1"/>
    <col min="7" max="16384" width="9.140625" style="6"/>
  </cols>
  <sheetData>
    <row r="1" spans="1:6" x14ac:dyDescent="0.2">
      <c r="A1" s="96" t="s">
        <v>16</v>
      </c>
      <c r="B1" s="96"/>
      <c r="C1" s="96"/>
      <c r="D1" s="96"/>
      <c r="E1" s="96"/>
      <c r="F1" s="96"/>
    </row>
    <row r="2" spans="1:6" x14ac:dyDescent="0.2">
      <c r="A2" s="96" t="s">
        <v>64</v>
      </c>
      <c r="B2" s="96"/>
      <c r="C2" s="96"/>
      <c r="D2" s="96"/>
      <c r="E2" s="96"/>
      <c r="F2" s="96"/>
    </row>
    <row r="3" spans="1:6" x14ac:dyDescent="0.2">
      <c r="A3" s="96" t="s">
        <v>44</v>
      </c>
      <c r="B3" s="96"/>
      <c r="C3" s="96"/>
      <c r="D3" s="96"/>
      <c r="E3" s="96"/>
      <c r="F3" s="96"/>
    </row>
    <row r="4" spans="1:6" ht="63.75" x14ac:dyDescent="0.2">
      <c r="A4" s="71" t="s">
        <v>41</v>
      </c>
      <c r="B4" s="7" t="s">
        <v>0</v>
      </c>
      <c r="C4" s="1" t="s">
        <v>48</v>
      </c>
      <c r="D4" s="1" t="s">
        <v>39</v>
      </c>
      <c r="E4" s="1" t="s">
        <v>49</v>
      </c>
      <c r="F4" s="1" t="s">
        <v>40</v>
      </c>
    </row>
    <row r="5" spans="1:6" x14ac:dyDescent="0.2">
      <c r="A5" s="8" t="s">
        <v>1</v>
      </c>
      <c r="B5" s="7">
        <v>3</v>
      </c>
      <c r="C5" s="9">
        <v>26897</v>
      </c>
      <c r="D5" s="9">
        <v>77071</v>
      </c>
      <c r="E5" s="9">
        <v>30811</v>
      </c>
      <c r="F5" s="9">
        <v>58797</v>
      </c>
    </row>
    <row r="6" spans="1:6" ht="13.5" thickBot="1" x14ac:dyDescent="0.25">
      <c r="A6" s="8" t="s">
        <v>2</v>
      </c>
      <c r="B6" s="7">
        <v>4</v>
      </c>
      <c r="C6" s="2">
        <v>-117</v>
      </c>
      <c r="D6" s="2">
        <v>-165</v>
      </c>
      <c r="E6" s="2">
        <v>-7832</v>
      </c>
      <c r="F6" s="2">
        <v>-15689</v>
      </c>
    </row>
    <row r="7" spans="1:6" x14ac:dyDescent="0.2">
      <c r="A7" s="10" t="s">
        <v>3</v>
      </c>
      <c r="B7" s="7" t="s">
        <v>4</v>
      </c>
      <c r="C7" s="11">
        <f>SUM(C5:C6)</f>
        <v>26780</v>
      </c>
      <c r="D7" s="11">
        <f>SUM(D5:D6)</f>
        <v>76906</v>
      </c>
      <c r="E7" s="11">
        <f>SUM(E5:E6)</f>
        <v>22979</v>
      </c>
      <c r="F7" s="11">
        <f>SUM(F5:F6)</f>
        <v>43108</v>
      </c>
    </row>
    <row r="8" spans="1:6" x14ac:dyDescent="0.2">
      <c r="A8" s="8" t="s">
        <v>5</v>
      </c>
      <c r="B8" s="7">
        <v>5</v>
      </c>
      <c r="C8" s="9">
        <v>314</v>
      </c>
      <c r="D8" s="9">
        <v>1165</v>
      </c>
      <c r="E8" s="9">
        <v>63</v>
      </c>
      <c r="F8" s="9">
        <v>127048</v>
      </c>
    </row>
    <row r="9" spans="1:6" x14ac:dyDescent="0.2">
      <c r="A9" s="8" t="s">
        <v>6</v>
      </c>
      <c r="B9" s="7">
        <v>6</v>
      </c>
      <c r="C9" s="2">
        <v>-122715</v>
      </c>
      <c r="D9" s="2">
        <v>-261430</v>
      </c>
      <c r="E9" s="2">
        <v>-100984</v>
      </c>
      <c r="F9" s="2">
        <v>-231993</v>
      </c>
    </row>
    <row r="10" spans="1:6" ht="13.5" thickBot="1" x14ac:dyDescent="0.25">
      <c r="A10" s="8" t="s">
        <v>7</v>
      </c>
      <c r="B10" s="7">
        <v>7</v>
      </c>
      <c r="C10" s="3">
        <v>642</v>
      </c>
      <c r="D10" s="3">
        <v>605</v>
      </c>
      <c r="E10" s="3">
        <v>-25</v>
      </c>
      <c r="F10" s="3">
        <v>-65</v>
      </c>
    </row>
    <row r="11" spans="1:6" x14ac:dyDescent="0.2">
      <c r="A11" s="10" t="s">
        <v>8</v>
      </c>
      <c r="B11" s="7" t="s">
        <v>4</v>
      </c>
      <c r="C11" s="4">
        <f>SUM(C7:C10)</f>
        <v>-94979</v>
      </c>
      <c r="D11" s="4">
        <f>SUM(D7:D10)</f>
        <v>-182754</v>
      </c>
      <c r="E11" s="4">
        <f>SUM(E7:E10)</f>
        <v>-77967</v>
      </c>
      <c r="F11" s="4">
        <f>SUM(F7:F10)</f>
        <v>-61902</v>
      </c>
    </row>
    <row r="12" spans="1:6" x14ac:dyDescent="0.2">
      <c r="A12" s="8" t="s">
        <v>9</v>
      </c>
      <c r="B12" s="7" t="s">
        <v>4</v>
      </c>
      <c r="C12" s="2">
        <v>-198</v>
      </c>
      <c r="D12" s="2">
        <v>-541</v>
      </c>
      <c r="E12" s="2">
        <v>-515</v>
      </c>
      <c r="F12" s="2">
        <v>-383</v>
      </c>
    </row>
    <row r="13" spans="1:6" x14ac:dyDescent="0.2">
      <c r="A13" s="10" t="s">
        <v>10</v>
      </c>
      <c r="B13" s="7" t="s">
        <v>4</v>
      </c>
      <c r="C13" s="4">
        <f>SUM(C11:C12)</f>
        <v>-95177</v>
      </c>
      <c r="D13" s="4">
        <f>SUM(D11:D12)</f>
        <v>-183295</v>
      </c>
      <c r="E13" s="4">
        <f>SUM(E11:E12)</f>
        <v>-78482</v>
      </c>
      <c r="F13" s="4">
        <f>SUM(F11:F12)</f>
        <v>-62285</v>
      </c>
    </row>
    <row r="14" spans="1:6" ht="13.5" thickBot="1" x14ac:dyDescent="0.25">
      <c r="A14" s="8" t="s">
        <v>15</v>
      </c>
      <c r="B14" s="7"/>
      <c r="C14" s="12">
        <v>0</v>
      </c>
      <c r="D14" s="12">
        <v>0</v>
      </c>
      <c r="E14" s="12">
        <v>0</v>
      </c>
      <c r="F14" s="12">
        <v>0</v>
      </c>
    </row>
    <row r="15" spans="1:6" x14ac:dyDescent="0.2">
      <c r="A15" s="10" t="s">
        <v>11</v>
      </c>
      <c r="B15" s="7" t="s">
        <v>4</v>
      </c>
      <c r="C15" s="4">
        <f>SUM(C13:C14)</f>
        <v>-95177</v>
      </c>
      <c r="D15" s="4">
        <f>SUM(D13:D14)</f>
        <v>-183295</v>
      </c>
      <c r="E15" s="4">
        <f>SUM(E13:E14)</f>
        <v>-78482</v>
      </c>
      <c r="F15" s="4">
        <f>SUM(F13:F14)</f>
        <v>-62285</v>
      </c>
    </row>
    <row r="16" spans="1:6" ht="13.5" thickBot="1" x14ac:dyDescent="0.25">
      <c r="A16" s="8" t="s">
        <v>12</v>
      </c>
      <c r="B16" s="7" t="s">
        <v>4</v>
      </c>
      <c r="C16" s="12">
        <v>0</v>
      </c>
      <c r="D16" s="12">
        <v>0</v>
      </c>
      <c r="E16" s="12">
        <v>0</v>
      </c>
      <c r="F16" s="12">
        <v>0</v>
      </c>
    </row>
    <row r="17" spans="1:6" ht="13.5" thickBot="1" x14ac:dyDescent="0.25">
      <c r="A17" s="10" t="s">
        <v>13</v>
      </c>
      <c r="B17" s="7" t="s">
        <v>4</v>
      </c>
      <c r="C17" s="5">
        <f>SUM(C15:C16)</f>
        <v>-95177</v>
      </c>
      <c r="D17" s="5">
        <f>SUM(D15:D16)</f>
        <v>-183295</v>
      </c>
      <c r="E17" s="5">
        <f>SUM(E15:E16)</f>
        <v>-78482</v>
      </c>
      <c r="F17" s="5">
        <f>SUM(F15:F16)</f>
        <v>-62285</v>
      </c>
    </row>
    <row r="18" spans="1:6" ht="13.5" thickTop="1" x14ac:dyDescent="0.2">
      <c r="A18" s="8"/>
      <c r="B18" s="7" t="s">
        <v>4</v>
      </c>
      <c r="C18" s="13"/>
      <c r="D18" s="13"/>
      <c r="E18" s="13"/>
      <c r="F18" s="13"/>
    </row>
    <row r="19" spans="1:6" ht="13.5" thickBot="1" x14ac:dyDescent="0.25">
      <c r="A19" s="8" t="s">
        <v>14</v>
      </c>
      <c r="B19" s="7" t="s">
        <v>71</v>
      </c>
      <c r="C19" s="64">
        <v>-53.954582432623809</v>
      </c>
      <c r="D19" s="64">
        <v>-103.90751113176272</v>
      </c>
      <c r="E19" s="64">
        <v>-47.516867139839235</v>
      </c>
      <c r="F19" s="64">
        <v>-37.710405823053527</v>
      </c>
    </row>
    <row r="20" spans="1:6" x14ac:dyDescent="0.2">
      <c r="A20" s="8"/>
      <c r="B20" s="7"/>
      <c r="C20" s="72"/>
      <c r="D20" s="72"/>
      <c r="E20" s="72"/>
      <c r="F20" s="72"/>
    </row>
    <row r="21" spans="1:6" x14ac:dyDescent="0.2">
      <c r="A21" s="8"/>
      <c r="B21" s="7"/>
      <c r="C21" s="72"/>
      <c r="D21" s="72"/>
      <c r="E21" s="72"/>
      <c r="F21" s="72"/>
    </row>
    <row r="22" spans="1:6" x14ac:dyDescent="0.2">
      <c r="A22" s="8"/>
      <c r="B22" s="7"/>
      <c r="C22" s="72"/>
      <c r="D22" s="72"/>
      <c r="E22" s="72"/>
      <c r="F22" s="72"/>
    </row>
    <row r="23" spans="1:6" x14ac:dyDescent="0.2">
      <c r="A23" s="14"/>
    </row>
    <row r="24" spans="1:6" x14ac:dyDescent="0.2">
      <c r="C24" s="18"/>
      <c r="E24" s="19"/>
    </row>
    <row r="25" spans="1:6" x14ac:dyDescent="0.2">
      <c r="C25" s="35"/>
      <c r="D25" s="35"/>
      <c r="E25" s="19"/>
      <c r="F25" s="18"/>
    </row>
    <row r="26" spans="1:6" ht="15" x14ac:dyDescent="0.2">
      <c r="A26" s="67" t="s">
        <v>60</v>
      </c>
      <c r="C26" s="66"/>
      <c r="D26" s="66"/>
      <c r="E26" s="66"/>
    </row>
    <row r="27" spans="1:6" ht="15" x14ac:dyDescent="0.2">
      <c r="A27" s="58" t="s">
        <v>51</v>
      </c>
      <c r="C27" s="94"/>
      <c r="D27" s="94"/>
      <c r="E27" s="94"/>
    </row>
    <row r="28" spans="1:6" x14ac:dyDescent="0.2">
      <c r="C28" s="32"/>
      <c r="D28" s="27"/>
      <c r="E28" s="32"/>
    </row>
    <row r="29" spans="1:6" x14ac:dyDescent="0.2">
      <c r="C29" s="32"/>
      <c r="D29" s="27"/>
      <c r="E29" s="32"/>
    </row>
    <row r="30" spans="1:6" ht="15" x14ac:dyDescent="0.2">
      <c r="A30" s="41" t="s">
        <v>61</v>
      </c>
      <c r="C30" s="32"/>
      <c r="D30" s="27"/>
      <c r="E30" s="32"/>
    </row>
    <row r="31" spans="1:6" ht="15" x14ac:dyDescent="0.2">
      <c r="A31" s="58" t="s">
        <v>52</v>
      </c>
      <c r="C31" s="95"/>
      <c r="D31" s="95"/>
      <c r="E31" s="95"/>
    </row>
  </sheetData>
  <mergeCells count="5">
    <mergeCell ref="C31:E31"/>
    <mergeCell ref="A1:F1"/>
    <mergeCell ref="A2:F2"/>
    <mergeCell ref="A3:F3"/>
    <mergeCell ref="C27:E2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316E3-8133-41F5-8738-87B06210BD7E}">
  <dimension ref="A1:D52"/>
  <sheetViews>
    <sheetView view="pageBreakPreview" topLeftCell="A16" zoomScaleNormal="100" zoomScaleSheetLayoutView="100" workbookViewId="0">
      <selection activeCell="A12" sqref="A12"/>
    </sheetView>
  </sheetViews>
  <sheetFormatPr defaultRowHeight="15" x14ac:dyDescent="0.25"/>
  <cols>
    <col min="1" max="1" width="60.85546875" customWidth="1"/>
    <col min="3" max="3" width="15.85546875" style="84" customWidth="1"/>
    <col min="4" max="4" width="15.85546875" customWidth="1"/>
  </cols>
  <sheetData>
    <row r="1" spans="1:4" x14ac:dyDescent="0.25">
      <c r="A1" s="96" t="s">
        <v>16</v>
      </c>
      <c r="B1" s="96"/>
      <c r="C1" s="96"/>
      <c r="D1" s="96"/>
    </row>
    <row r="2" spans="1:4" x14ac:dyDescent="0.25">
      <c r="A2" s="96" t="s">
        <v>65</v>
      </c>
      <c r="B2" s="96"/>
      <c r="C2" s="96"/>
      <c r="D2" s="96"/>
    </row>
    <row r="3" spans="1:4" x14ac:dyDescent="0.25">
      <c r="A3" s="96" t="s">
        <v>44</v>
      </c>
      <c r="B3" s="96"/>
      <c r="C3" s="96"/>
      <c r="D3" s="96"/>
    </row>
    <row r="7" spans="1:4" ht="15.75" thickBot="1" x14ac:dyDescent="0.3">
      <c r="A7" s="73" t="s">
        <v>75</v>
      </c>
      <c r="B7" s="74" t="s">
        <v>0</v>
      </c>
      <c r="C7" s="75" t="s">
        <v>76</v>
      </c>
      <c r="D7" s="76" t="s">
        <v>77</v>
      </c>
    </row>
    <row r="8" spans="1:4" x14ac:dyDescent="0.25">
      <c r="A8" s="77" t="s">
        <v>78</v>
      </c>
      <c r="B8" s="78" t="s">
        <v>4</v>
      </c>
      <c r="C8" s="79"/>
      <c r="D8" s="78"/>
    </row>
    <row r="9" spans="1:4" x14ac:dyDescent="0.25">
      <c r="A9" s="85" t="s">
        <v>79</v>
      </c>
      <c r="B9" s="86" t="s">
        <v>4</v>
      </c>
      <c r="C9" s="87">
        <f>'[1]CF-21'!C15</f>
        <v>-183295</v>
      </c>
      <c r="D9" s="87">
        <f>'[1]CF-20'!C15</f>
        <v>-62285</v>
      </c>
    </row>
    <row r="10" spans="1:4" x14ac:dyDescent="0.25">
      <c r="A10" s="85" t="s">
        <v>80</v>
      </c>
      <c r="B10" s="86" t="s">
        <v>4</v>
      </c>
      <c r="C10" s="88"/>
      <c r="D10" s="88"/>
    </row>
    <row r="11" spans="1:4" x14ac:dyDescent="0.25">
      <c r="A11" s="85" t="s">
        <v>5</v>
      </c>
      <c r="B11" s="86">
        <v>5</v>
      </c>
      <c r="C11" s="87">
        <v>-1165</v>
      </c>
      <c r="D11" s="87">
        <v>-127048</v>
      </c>
    </row>
    <row r="12" spans="1:4" x14ac:dyDescent="0.25">
      <c r="A12" s="85" t="s">
        <v>81</v>
      </c>
      <c r="B12" s="86">
        <v>6</v>
      </c>
      <c r="C12" s="89">
        <v>3848</v>
      </c>
      <c r="D12" s="89">
        <v>3687</v>
      </c>
    </row>
    <row r="13" spans="1:4" x14ac:dyDescent="0.25">
      <c r="A13" s="85" t="s">
        <v>82</v>
      </c>
      <c r="B13" s="86" t="s">
        <v>4</v>
      </c>
      <c r="C13" s="89">
        <v>158</v>
      </c>
      <c r="D13" s="89">
        <v>110</v>
      </c>
    </row>
    <row r="14" spans="1:4" x14ac:dyDescent="0.25">
      <c r="A14" s="85" t="s">
        <v>83</v>
      </c>
      <c r="B14" s="86" t="s">
        <v>4</v>
      </c>
      <c r="C14" s="89">
        <v>0</v>
      </c>
      <c r="D14" s="89">
        <v>0</v>
      </c>
    </row>
    <row r="15" spans="1:4" ht="15.75" thickBot="1" x14ac:dyDescent="0.3">
      <c r="A15" s="85" t="s">
        <v>84</v>
      </c>
      <c r="B15" s="86" t="s">
        <v>4</v>
      </c>
      <c r="C15" s="93">
        <v>-20</v>
      </c>
      <c r="D15" s="90">
        <v>328</v>
      </c>
    </row>
    <row r="16" spans="1:4" ht="24" x14ac:dyDescent="0.25">
      <c r="A16" s="85" t="s">
        <v>85</v>
      </c>
      <c r="B16" s="86" t="s">
        <v>4</v>
      </c>
      <c r="C16" s="91">
        <f>SUM(C9:C15)</f>
        <v>-180474</v>
      </c>
      <c r="D16" s="91">
        <f>SUM(D9:D15)</f>
        <v>-185208</v>
      </c>
    </row>
    <row r="17" spans="1:4" x14ac:dyDescent="0.25">
      <c r="A17" s="85" t="s">
        <v>86</v>
      </c>
      <c r="B17" s="86" t="s">
        <v>4</v>
      </c>
      <c r="C17" s="92">
        <v>29008</v>
      </c>
      <c r="D17" s="92">
        <v>216001</v>
      </c>
    </row>
    <row r="18" spans="1:4" ht="24" x14ac:dyDescent="0.25">
      <c r="A18" s="85" t="s">
        <v>87</v>
      </c>
      <c r="B18" s="86" t="s">
        <v>4</v>
      </c>
      <c r="C18" s="87">
        <v>-17995</v>
      </c>
      <c r="D18" s="87">
        <v>6353</v>
      </c>
    </row>
    <row r="19" spans="1:4" x14ac:dyDescent="0.25">
      <c r="A19" s="85" t="s">
        <v>88</v>
      </c>
      <c r="B19" s="86" t="s">
        <v>4</v>
      </c>
      <c r="C19" s="87">
        <v>-3606</v>
      </c>
      <c r="D19" s="87">
        <v>5228</v>
      </c>
    </row>
    <row r="20" spans="1:4" x14ac:dyDescent="0.25">
      <c r="A20" s="85" t="s">
        <v>89</v>
      </c>
      <c r="B20" s="86" t="s">
        <v>4</v>
      </c>
      <c r="C20" s="87">
        <v>-263</v>
      </c>
      <c r="D20" s="87">
        <v>-940</v>
      </c>
    </row>
    <row r="21" spans="1:4" ht="15.75" thickBot="1" x14ac:dyDescent="0.3">
      <c r="A21" s="85" t="s">
        <v>90</v>
      </c>
      <c r="B21" s="86" t="s">
        <v>4</v>
      </c>
      <c r="C21" s="93">
        <v>-4139</v>
      </c>
      <c r="D21" s="93">
        <v>3549</v>
      </c>
    </row>
    <row r="22" spans="1:4" ht="24" x14ac:dyDescent="0.25">
      <c r="A22" s="85" t="s">
        <v>91</v>
      </c>
      <c r="B22" s="86" t="s">
        <v>4</v>
      </c>
      <c r="C22" s="91">
        <f>SUM(C16:C21)</f>
        <v>-177469</v>
      </c>
      <c r="D22" s="91">
        <f>SUM(D16:D21)</f>
        <v>44983</v>
      </c>
    </row>
    <row r="23" spans="1:4" x14ac:dyDescent="0.25">
      <c r="A23" s="85" t="s">
        <v>92</v>
      </c>
      <c r="B23" s="86"/>
      <c r="C23" s="89">
        <v>1165</v>
      </c>
      <c r="D23" s="89">
        <v>3241</v>
      </c>
    </row>
    <row r="24" spans="1:4" ht="15.75" thickBot="1" x14ac:dyDescent="0.3">
      <c r="A24" s="85" t="s">
        <v>93</v>
      </c>
      <c r="B24" s="86" t="s">
        <v>4</v>
      </c>
      <c r="C24" s="89">
        <v>0</v>
      </c>
      <c r="D24" s="89">
        <v>0</v>
      </c>
    </row>
    <row r="25" spans="1:4" ht="24.75" thickBot="1" x14ac:dyDescent="0.3">
      <c r="A25" s="77" t="s">
        <v>94</v>
      </c>
      <c r="B25" s="78" t="s">
        <v>4</v>
      </c>
      <c r="C25" s="81">
        <f>SUM(C22:C24)</f>
        <v>-176304</v>
      </c>
      <c r="D25" s="81">
        <f>SUM(D22:D24)</f>
        <v>48224</v>
      </c>
    </row>
    <row r="26" spans="1:4" x14ac:dyDescent="0.25">
      <c r="A26" s="80"/>
      <c r="B26" s="78" t="s">
        <v>4</v>
      </c>
      <c r="C26" s="79"/>
      <c r="D26" s="78"/>
    </row>
    <row r="27" spans="1:4" x14ac:dyDescent="0.25">
      <c r="A27" s="77" t="s">
        <v>95</v>
      </c>
      <c r="B27" s="78" t="s">
        <v>4</v>
      </c>
      <c r="C27" s="79"/>
      <c r="D27" s="78"/>
    </row>
    <row r="28" spans="1:4" x14ac:dyDescent="0.25">
      <c r="A28" s="85" t="s">
        <v>96</v>
      </c>
      <c r="B28" s="86">
        <v>13</v>
      </c>
      <c r="C28" s="87">
        <v>-5977</v>
      </c>
      <c r="D28" s="87">
        <v>-5337</v>
      </c>
    </row>
    <row r="29" spans="1:4" x14ac:dyDescent="0.25">
      <c r="A29" s="85" t="s">
        <v>97</v>
      </c>
      <c r="B29" s="86"/>
      <c r="C29" s="89">
        <v>0</v>
      </c>
      <c r="D29" s="87">
        <v>-148951</v>
      </c>
    </row>
    <row r="30" spans="1:4" ht="15.75" thickBot="1" x14ac:dyDescent="0.3">
      <c r="A30" s="85" t="s">
        <v>98</v>
      </c>
      <c r="B30" s="86" t="s">
        <v>4</v>
      </c>
      <c r="C30" s="90">
        <v>0</v>
      </c>
      <c r="D30" s="90">
        <v>0</v>
      </c>
    </row>
    <row r="31" spans="1:4" ht="24.75" thickBot="1" x14ac:dyDescent="0.3">
      <c r="A31" s="77" t="s">
        <v>99</v>
      </c>
      <c r="B31" s="78" t="s">
        <v>4</v>
      </c>
      <c r="C31" s="81">
        <f>SUM(C28:C30)</f>
        <v>-5977</v>
      </c>
      <c r="D31" s="81">
        <f>SUM(D28:D30)</f>
        <v>-154288</v>
      </c>
    </row>
    <row r="32" spans="1:4" x14ac:dyDescent="0.25">
      <c r="A32" s="80"/>
      <c r="B32" s="78"/>
      <c r="C32" s="79"/>
      <c r="D32" s="78"/>
    </row>
    <row r="33" spans="1:4" x14ac:dyDescent="0.25">
      <c r="A33" s="77" t="s">
        <v>100</v>
      </c>
      <c r="B33" s="78"/>
      <c r="C33" s="79"/>
      <c r="D33" s="78"/>
    </row>
    <row r="34" spans="1:4" x14ac:dyDescent="0.25">
      <c r="A34" s="85" t="s">
        <v>36</v>
      </c>
      <c r="B34" s="86" t="s">
        <v>69</v>
      </c>
      <c r="C34" s="89">
        <v>179000</v>
      </c>
      <c r="D34" s="87">
        <v>115429</v>
      </c>
    </row>
    <row r="35" spans="1:4" x14ac:dyDescent="0.25">
      <c r="A35" s="85" t="s">
        <v>101</v>
      </c>
      <c r="B35" s="86" t="s">
        <v>69</v>
      </c>
      <c r="C35" s="89">
        <v>0</v>
      </c>
      <c r="D35" s="87">
        <v>-20000</v>
      </c>
    </row>
    <row r="36" spans="1:4" ht="15.75" thickBot="1" x14ac:dyDescent="0.3">
      <c r="A36" s="85" t="s">
        <v>102</v>
      </c>
      <c r="B36" s="86" t="s">
        <v>69</v>
      </c>
      <c r="C36" s="89">
        <v>0</v>
      </c>
      <c r="D36" s="87">
        <v>25000</v>
      </c>
    </row>
    <row r="37" spans="1:4" ht="15.75" thickBot="1" x14ac:dyDescent="0.3">
      <c r="A37" s="77" t="s">
        <v>103</v>
      </c>
      <c r="B37" s="78" t="s">
        <v>4</v>
      </c>
      <c r="C37" s="82">
        <f>SUM(C34:C36)</f>
        <v>179000</v>
      </c>
      <c r="D37" s="81">
        <f>SUM(D34:D36)</f>
        <v>120429</v>
      </c>
    </row>
    <row r="38" spans="1:4" x14ac:dyDescent="0.25">
      <c r="A38" s="77"/>
      <c r="B38" s="78"/>
      <c r="C38" s="79"/>
      <c r="D38" s="79"/>
    </row>
    <row r="39" spans="1:4" x14ac:dyDescent="0.25">
      <c r="A39" s="85" t="s">
        <v>104</v>
      </c>
      <c r="B39" s="86" t="s">
        <v>4</v>
      </c>
      <c r="C39" s="87">
        <f>C37+C31+C25</f>
        <v>-3281</v>
      </c>
      <c r="D39" s="87">
        <f>D37+D31+D25</f>
        <v>14365</v>
      </c>
    </row>
    <row r="40" spans="1:4" x14ac:dyDescent="0.25">
      <c r="A40" s="85" t="s">
        <v>105</v>
      </c>
      <c r="B40" s="86" t="s">
        <v>4</v>
      </c>
      <c r="C40" s="87">
        <v>20</v>
      </c>
      <c r="D40" s="87">
        <v>-328</v>
      </c>
    </row>
    <row r="41" spans="1:4" ht="15.75" thickBot="1" x14ac:dyDescent="0.3">
      <c r="A41" s="85" t="s">
        <v>106</v>
      </c>
      <c r="B41" s="86"/>
      <c r="C41" s="89">
        <v>11961</v>
      </c>
      <c r="D41" s="89">
        <v>12102</v>
      </c>
    </row>
    <row r="42" spans="1:4" ht="15.75" thickBot="1" x14ac:dyDescent="0.3">
      <c r="A42" s="77" t="s">
        <v>107</v>
      </c>
      <c r="B42" s="78"/>
      <c r="C42" s="83">
        <f>C39+C40+C41</f>
        <v>8700</v>
      </c>
      <c r="D42" s="83">
        <f>D39+D40+D41</f>
        <v>26139</v>
      </c>
    </row>
    <row r="43" spans="1:4" ht="15.75" thickTop="1" x14ac:dyDescent="0.25"/>
    <row r="47" spans="1:4" x14ac:dyDescent="0.25">
      <c r="A47" s="67" t="s">
        <v>60</v>
      </c>
      <c r="B47" s="15"/>
      <c r="C47" s="66"/>
      <c r="D47" s="66"/>
    </row>
    <row r="48" spans="1:4" x14ac:dyDescent="0.25">
      <c r="A48" s="58" t="s">
        <v>51</v>
      </c>
      <c r="B48" s="15"/>
      <c r="C48" s="94"/>
      <c r="D48" s="94"/>
    </row>
    <row r="49" spans="1:4" x14ac:dyDescent="0.25">
      <c r="A49" s="6"/>
      <c r="B49" s="15"/>
      <c r="C49" s="32"/>
      <c r="D49" s="27"/>
    </row>
    <row r="50" spans="1:4" x14ac:dyDescent="0.25">
      <c r="A50" s="6"/>
      <c r="B50" s="15"/>
      <c r="C50" s="32"/>
      <c r="D50" s="27"/>
    </row>
    <row r="51" spans="1:4" x14ac:dyDescent="0.25">
      <c r="A51" s="41" t="s">
        <v>61</v>
      </c>
      <c r="B51" s="15"/>
      <c r="C51" s="32"/>
      <c r="D51" s="27"/>
    </row>
    <row r="52" spans="1:4" x14ac:dyDescent="0.25">
      <c r="A52" s="58" t="s">
        <v>52</v>
      </c>
      <c r="B52" s="15"/>
      <c r="C52" s="95"/>
      <c r="D52" s="95"/>
    </row>
  </sheetData>
  <mergeCells count="5">
    <mergeCell ref="A1:D1"/>
    <mergeCell ref="A2:D2"/>
    <mergeCell ref="A3:D3"/>
    <mergeCell ref="C48:D48"/>
    <mergeCell ref="C52:D52"/>
  </mergeCell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C573B-F27B-40F0-AE94-B227D98E04EA}">
  <sheetPr>
    <pageSetUpPr fitToPage="1"/>
  </sheetPr>
  <dimension ref="A1:G32"/>
  <sheetViews>
    <sheetView tabSelected="1" view="pageBreakPreview" zoomScaleNormal="100" zoomScaleSheetLayoutView="100" workbookViewId="0">
      <selection activeCell="C17" sqref="C17"/>
    </sheetView>
  </sheetViews>
  <sheetFormatPr defaultRowHeight="15" x14ac:dyDescent="0.25"/>
  <cols>
    <col min="1" max="1" width="45.5703125" style="36" customWidth="1"/>
    <col min="2" max="4" width="15.85546875" style="36" customWidth="1"/>
    <col min="5" max="5" width="19" style="36" customWidth="1"/>
    <col min="6" max="6" width="15.85546875" style="55" customWidth="1"/>
    <col min="7" max="16384" width="9.140625" style="36"/>
  </cols>
  <sheetData>
    <row r="1" spans="1:7" x14ac:dyDescent="0.25">
      <c r="A1" s="98" t="s">
        <v>16</v>
      </c>
      <c r="B1" s="98"/>
      <c r="C1" s="98"/>
      <c r="D1" s="98"/>
      <c r="E1" s="98"/>
      <c r="F1" s="98"/>
    </row>
    <row r="2" spans="1:7" x14ac:dyDescent="0.25">
      <c r="A2" s="98" t="s">
        <v>66</v>
      </c>
      <c r="B2" s="98"/>
      <c r="C2" s="98"/>
      <c r="D2" s="98"/>
      <c r="E2" s="98"/>
      <c r="F2" s="98"/>
    </row>
    <row r="3" spans="1:7" x14ac:dyDescent="0.25">
      <c r="A3" s="98" t="s">
        <v>59</v>
      </c>
      <c r="B3" s="98"/>
      <c r="C3" s="98"/>
      <c r="D3" s="98"/>
      <c r="E3" s="98"/>
      <c r="F3" s="98"/>
    </row>
    <row r="5" spans="1:7" ht="51.75" thickBot="1" x14ac:dyDescent="0.3">
      <c r="A5" s="70" t="s">
        <v>41</v>
      </c>
      <c r="B5" s="62" t="s">
        <v>53</v>
      </c>
      <c r="C5" s="62" t="s">
        <v>55</v>
      </c>
      <c r="D5" s="62" t="s">
        <v>54</v>
      </c>
      <c r="E5" s="62" t="s">
        <v>57</v>
      </c>
      <c r="F5" s="63" t="s">
        <v>56</v>
      </c>
    </row>
    <row r="6" spans="1:7" hidden="1" x14ac:dyDescent="0.25">
      <c r="A6" s="37" t="s">
        <v>37</v>
      </c>
      <c r="B6" s="38">
        <v>1587050</v>
      </c>
      <c r="C6" s="38"/>
      <c r="D6" s="38"/>
      <c r="E6" s="39">
        <v>-1137719</v>
      </c>
      <c r="F6" s="40">
        <f t="shared" ref="F6:F15" si="0">SUM(B6:E6)</f>
        <v>449331</v>
      </c>
    </row>
    <row r="7" spans="1:7" ht="15.75" hidden="1" thickBot="1" x14ac:dyDescent="0.3">
      <c r="A7" s="41" t="s">
        <v>38</v>
      </c>
      <c r="B7" s="42">
        <v>0</v>
      </c>
      <c r="C7" s="42"/>
      <c r="D7" s="42"/>
      <c r="E7" s="43">
        <v>111498</v>
      </c>
      <c r="F7" s="43">
        <f t="shared" si="0"/>
        <v>111498</v>
      </c>
    </row>
    <row r="8" spans="1:7" x14ac:dyDescent="0.25">
      <c r="A8" s="37" t="s">
        <v>73</v>
      </c>
      <c r="B8" s="44">
        <f>SUM(B6:B7)</f>
        <v>1587050</v>
      </c>
      <c r="C8" s="44">
        <v>0</v>
      </c>
      <c r="D8" s="44">
        <v>0</v>
      </c>
      <c r="E8" s="39">
        <v>-1026484</v>
      </c>
      <c r="F8" s="40">
        <f t="shared" si="0"/>
        <v>560566</v>
      </c>
    </row>
    <row r="9" spans="1:7" x14ac:dyDescent="0.25">
      <c r="A9" s="41" t="s">
        <v>58</v>
      </c>
      <c r="B9" s="44">
        <v>0</v>
      </c>
      <c r="C9" s="44">
        <v>0</v>
      </c>
      <c r="D9" s="44">
        <v>0</v>
      </c>
      <c r="E9" s="46">
        <f>'ОПиУ 2 кв 2021'!F17</f>
        <v>-62285</v>
      </c>
      <c r="F9" s="47">
        <f t="shared" si="0"/>
        <v>-62285</v>
      </c>
    </row>
    <row r="10" spans="1:7" x14ac:dyDescent="0.25">
      <c r="A10" s="41" t="s">
        <v>36</v>
      </c>
      <c r="B10" s="46">
        <v>115429</v>
      </c>
      <c r="C10" s="44">
        <v>0</v>
      </c>
      <c r="D10" s="44">
        <v>0</v>
      </c>
      <c r="E10" s="39">
        <v>0</v>
      </c>
      <c r="F10" s="47">
        <f t="shared" si="0"/>
        <v>115429</v>
      </c>
    </row>
    <row r="11" spans="1:7" ht="20.25" customHeight="1" x14ac:dyDescent="0.25">
      <c r="A11" s="41" t="s">
        <v>55</v>
      </c>
      <c r="B11" s="44">
        <v>0</v>
      </c>
      <c r="C11" s="46">
        <v>15071</v>
      </c>
      <c r="D11" s="44">
        <v>0</v>
      </c>
      <c r="E11" s="39">
        <v>0</v>
      </c>
      <c r="F11" s="47">
        <f t="shared" si="0"/>
        <v>15071</v>
      </c>
    </row>
    <row r="12" spans="1:7" ht="15.75" thickBot="1" x14ac:dyDescent="0.3">
      <c r="A12" s="41" t="s">
        <v>54</v>
      </c>
      <c r="B12" s="44">
        <v>0</v>
      </c>
      <c r="C12" s="44">
        <v>0</v>
      </c>
      <c r="D12" s="46">
        <v>-10071</v>
      </c>
      <c r="E12" s="39">
        <v>0</v>
      </c>
      <c r="F12" s="47">
        <f t="shared" si="0"/>
        <v>-10071</v>
      </c>
    </row>
    <row r="13" spans="1:7" ht="15.75" thickBot="1" x14ac:dyDescent="0.3">
      <c r="A13" s="37" t="s">
        <v>72</v>
      </c>
      <c r="B13" s="49">
        <f>SUM(B8:B12)</f>
        <v>1702479</v>
      </c>
      <c r="C13" s="50">
        <f>SUM(C8:C12)</f>
        <v>15071</v>
      </c>
      <c r="D13" s="50">
        <f>SUM(D8:D12)</f>
        <v>-10071</v>
      </c>
      <c r="E13" s="50">
        <f>SUM(E8:E12)</f>
        <v>-1088769</v>
      </c>
      <c r="F13" s="49">
        <f>SUM(F8:F12)</f>
        <v>618710</v>
      </c>
    </row>
    <row r="14" spans="1:7" ht="15.75" thickTop="1" x14ac:dyDescent="0.25">
      <c r="A14" s="41" t="s">
        <v>58</v>
      </c>
      <c r="B14" s="45">
        <v>0</v>
      </c>
      <c r="C14" s="45">
        <v>0</v>
      </c>
      <c r="D14" s="45">
        <v>0</v>
      </c>
      <c r="E14" s="46">
        <f>-104472+62285</f>
        <v>-42187</v>
      </c>
      <c r="F14" s="47">
        <f t="shared" si="0"/>
        <v>-42187</v>
      </c>
    </row>
    <row r="15" spans="1:7" ht="15.75" thickBot="1" x14ac:dyDescent="0.3">
      <c r="A15" s="41" t="s">
        <v>36</v>
      </c>
      <c r="B15" s="48">
        <v>30000</v>
      </c>
      <c r="C15" s="48">
        <v>0</v>
      </c>
      <c r="D15" s="48">
        <v>0</v>
      </c>
      <c r="E15" s="39">
        <v>0</v>
      </c>
      <c r="F15" s="47">
        <f t="shared" si="0"/>
        <v>30000</v>
      </c>
    </row>
    <row r="16" spans="1:7" ht="21" customHeight="1" thickBot="1" x14ac:dyDescent="0.3">
      <c r="A16" s="37" t="s">
        <v>74</v>
      </c>
      <c r="B16" s="49">
        <f>SUM(B13:B15)</f>
        <v>1732479</v>
      </c>
      <c r="C16" s="49">
        <f>SUM(C13:C15)</f>
        <v>15071</v>
      </c>
      <c r="D16" s="50">
        <f>SUM(D13:D15)</f>
        <v>-10071</v>
      </c>
      <c r="E16" s="50">
        <f>SUM(E13:E15)</f>
        <v>-1130956</v>
      </c>
      <c r="F16" s="49">
        <f>SUM(F13:F15)</f>
        <v>606523</v>
      </c>
      <c r="G16" s="51"/>
    </row>
    <row r="17" spans="1:7" ht="21" customHeight="1" thickTop="1" x14ac:dyDescent="0.25">
      <c r="A17" s="41" t="s">
        <v>58</v>
      </c>
      <c r="B17" s="44">
        <f>'Баланс 30062021'!C23-'Баланс 30062021'!E23</f>
        <v>179000</v>
      </c>
      <c r="C17" s="44">
        <v>0</v>
      </c>
      <c r="D17" s="44">
        <v>0</v>
      </c>
      <c r="E17" s="39">
        <f>'ОПиУ 2 кв 2021'!D17</f>
        <v>-183295</v>
      </c>
      <c r="F17" s="47">
        <f>SUM(B17:E17)</f>
        <v>-4295</v>
      </c>
    </row>
    <row r="18" spans="1:7" ht="21" customHeight="1" thickBot="1" x14ac:dyDescent="0.3">
      <c r="A18" s="41" t="s">
        <v>36</v>
      </c>
      <c r="B18" s="52">
        <f>'Баланс 30062021'!C37</f>
        <v>0</v>
      </c>
      <c r="C18" s="52">
        <v>0</v>
      </c>
      <c r="D18" s="52">
        <v>0</v>
      </c>
      <c r="E18" s="45">
        <v>0</v>
      </c>
      <c r="F18" s="47">
        <f>SUM(B18:E18)</f>
        <v>0</v>
      </c>
    </row>
    <row r="19" spans="1:7" ht="16.5" customHeight="1" thickBot="1" x14ac:dyDescent="0.3">
      <c r="A19" s="37" t="s">
        <v>47</v>
      </c>
      <c r="B19" s="49">
        <f>SUM(B16:B18)</f>
        <v>1911479</v>
      </c>
      <c r="C19" s="49">
        <f>SUM(C16:C18)</f>
        <v>15071</v>
      </c>
      <c r="D19" s="50">
        <f>SUM(D16:D18)</f>
        <v>-10071</v>
      </c>
      <c r="E19" s="50">
        <f>SUM(E16:E18)</f>
        <v>-1314251</v>
      </c>
      <c r="F19" s="49">
        <f>SUM(F16:F18)</f>
        <v>602228</v>
      </c>
      <c r="G19" s="51"/>
    </row>
    <row r="20" spans="1:7" ht="16.5" customHeight="1" thickTop="1" x14ac:dyDescent="0.25">
      <c r="A20" s="37"/>
      <c r="B20" s="53"/>
      <c r="C20" s="53"/>
      <c r="D20" s="53"/>
      <c r="E20" s="53"/>
      <c r="F20" s="53"/>
      <c r="G20" s="51"/>
    </row>
    <row r="21" spans="1:7" x14ac:dyDescent="0.25">
      <c r="A21" s="56"/>
      <c r="B21" s="54"/>
      <c r="C21" s="65"/>
      <c r="D21" s="65"/>
      <c r="E21" s="54"/>
    </row>
    <row r="22" spans="1:7" ht="15" customHeight="1" x14ac:dyDescent="0.25">
      <c r="A22" s="54"/>
      <c r="B22" s="54"/>
      <c r="C22" s="65"/>
      <c r="D22" s="65"/>
      <c r="E22" s="54"/>
    </row>
    <row r="23" spans="1:7" x14ac:dyDescent="0.25">
      <c r="A23" s="54"/>
      <c r="B23" s="57"/>
      <c r="C23" s="57"/>
      <c r="D23" s="57"/>
      <c r="E23" s="57"/>
    </row>
    <row r="24" spans="1:7" x14ac:dyDescent="0.25">
      <c r="A24" s="54"/>
      <c r="B24" s="57"/>
      <c r="C24" s="57"/>
      <c r="D24" s="57"/>
      <c r="E24" s="57"/>
    </row>
    <row r="25" spans="1:7" x14ac:dyDescent="0.25">
      <c r="A25" s="67" t="s">
        <v>60</v>
      </c>
      <c r="B25" s="68"/>
      <c r="C25" s="68"/>
      <c r="D25" s="68"/>
      <c r="E25" s="68"/>
    </row>
    <row r="26" spans="1:7" x14ac:dyDescent="0.25">
      <c r="A26" s="58" t="s">
        <v>51</v>
      </c>
      <c r="B26" s="54"/>
      <c r="C26" s="65"/>
      <c r="D26" s="65"/>
      <c r="E26" s="57" t="s">
        <v>50</v>
      </c>
    </row>
    <row r="27" spans="1:7" x14ac:dyDescent="0.25">
      <c r="A27" s="56"/>
      <c r="B27" s="54"/>
      <c r="C27" s="65"/>
      <c r="D27" s="65"/>
      <c r="E27" s="57" t="s">
        <v>62</v>
      </c>
      <c r="F27" s="59"/>
    </row>
    <row r="28" spans="1:7" x14ac:dyDescent="0.25">
      <c r="A28" s="97"/>
      <c r="B28" s="97"/>
      <c r="C28" s="97"/>
      <c r="D28" s="97"/>
      <c r="E28" s="97"/>
      <c r="F28" s="60"/>
    </row>
    <row r="29" spans="1:7" x14ac:dyDescent="0.25">
      <c r="A29" s="41" t="s">
        <v>61</v>
      </c>
      <c r="B29" s="69"/>
      <c r="C29" s="69"/>
      <c r="D29" s="69"/>
      <c r="E29" s="69"/>
    </row>
    <row r="30" spans="1:7" x14ac:dyDescent="0.25">
      <c r="A30" s="58" t="s">
        <v>52</v>
      </c>
      <c r="B30" s="54"/>
      <c r="C30" s="65"/>
      <c r="D30" s="65"/>
      <c r="E30" s="57" t="s">
        <v>50</v>
      </c>
    </row>
    <row r="31" spans="1:7" x14ac:dyDescent="0.25">
      <c r="A31" s="56"/>
      <c r="B31" s="54"/>
      <c r="C31" s="65"/>
      <c r="D31" s="65"/>
      <c r="E31" s="57" t="s">
        <v>62</v>
      </c>
    </row>
    <row r="32" spans="1:7" x14ac:dyDescent="0.25">
      <c r="A32" s="54"/>
      <c r="B32" s="54"/>
      <c r="C32" s="65"/>
      <c r="D32" s="65"/>
      <c r="E32" s="54"/>
    </row>
  </sheetData>
  <mergeCells count="4">
    <mergeCell ref="A28:E28"/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Баланс 30062021</vt:lpstr>
      <vt:lpstr>ОПиУ 2 кв 2021</vt:lpstr>
      <vt:lpstr>ДДС 2 кв 2021_2020</vt:lpstr>
      <vt:lpstr>Отчет СК 30062021</vt:lpstr>
      <vt:lpstr>'ОПиУ 2 кв 2021'!_Hlk60159346</vt:lpstr>
      <vt:lpstr>'Баланс 30062021'!Область_печати</vt:lpstr>
      <vt:lpstr>'ДДС 2 кв 2021_2020'!Область_печати</vt:lpstr>
      <vt:lpstr>'ОПиУ 2 кв 2021'!Область_печати</vt:lpstr>
      <vt:lpstr>'Отчет СК 30062021'!Область_печати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</dc:creator>
  <cp:lastModifiedBy>Aigul TATYBAYEVA</cp:lastModifiedBy>
  <cp:lastPrinted>2021-08-11T12:13:08Z</cp:lastPrinted>
  <dcterms:created xsi:type="dcterms:W3CDTF">2021-05-04T06:00:39Z</dcterms:created>
  <dcterms:modified xsi:type="dcterms:W3CDTF">2021-08-24T09:47:59Z</dcterms:modified>
</cp:coreProperties>
</file>