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023343CA-305A-4848-8EC3-49216ADD7F2A}" xr6:coauthVersionLast="45" xr6:coauthVersionMax="45" xr10:uidLastSave="{00000000-0000-0000-0000-000000000000}"/>
  <bookViews>
    <workbookView xWindow="-4035" yWindow="-16320" windowWidth="29040" windowHeight="15840" activeTab="3" xr2:uid="{00000000-000D-0000-FFFF-FFFF00000000}"/>
  </bookViews>
  <sheets>
    <sheet name="БАЛАНС" sheetId="1" r:id="rId1"/>
    <sheet name="ОПиУ" sheetId="3" r:id="rId2"/>
    <sheet name="ОИК" sheetId="5" r:id="rId3"/>
    <sheet name="ДДС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5" l="1"/>
  <c r="F16" i="5"/>
  <c r="D19" i="3"/>
  <c r="E19" i="3"/>
  <c r="D13" i="1"/>
  <c r="D53" i="1"/>
  <c r="H15" i="5" l="1"/>
  <c r="H10" i="5"/>
  <c r="G9" i="5"/>
  <c r="G11" i="5" s="1"/>
  <c r="H11" i="5" s="1"/>
  <c r="H7" i="5"/>
  <c r="H6" i="5"/>
  <c r="E53" i="1"/>
  <c r="D34" i="1"/>
  <c r="E34" i="1"/>
  <c r="E13" i="1"/>
  <c r="H9" i="5" l="1"/>
  <c r="D24" i="6"/>
  <c r="D19" i="6"/>
  <c r="H17" i="5"/>
  <c r="G16" i="5"/>
  <c r="G18" i="5" s="1"/>
  <c r="H18" i="5" s="1"/>
  <c r="D11" i="3"/>
  <c r="D22" i="3" s="1"/>
  <c r="D24" i="3" s="1"/>
  <c r="E40" i="1"/>
  <c r="D40" i="1"/>
  <c r="D54" i="1" s="1"/>
  <c r="E54" i="1" l="1"/>
  <c r="H16" i="5"/>
  <c r="D32" i="6"/>
  <c r="D34" i="6" s="1"/>
  <c r="D37" i="6" s="1"/>
  <c r="E11" i="3" l="1"/>
  <c r="E22" i="3" s="1"/>
  <c r="E24" i="3" s="1"/>
  <c r="E55" i="1" l="1"/>
  <c r="D55" i="1"/>
  <c r="E25" i="1"/>
  <c r="D25" i="1"/>
  <c r="E26" i="1" l="1"/>
  <c r="D26" i="1"/>
</calcChain>
</file>

<file path=xl/sharedStrings.xml><?xml version="1.0" encoding="utf-8"?>
<sst xmlns="http://schemas.openxmlformats.org/spreadsheetml/2006/main" count="177" uniqueCount="112">
  <si>
    <t>ТОО "ТССП Групп"</t>
  </si>
  <si>
    <t>АКТИВЫ</t>
  </si>
  <si>
    <t>Долгосрочные активы</t>
  </si>
  <si>
    <t>Основные средства</t>
  </si>
  <si>
    <t>Актив в форме права пользования</t>
  </si>
  <si>
    <t>Нематериальные активы</t>
  </si>
  <si>
    <t>Текущие активы</t>
  </si>
  <si>
    <t>Товарно-материальные запасы</t>
  </si>
  <si>
    <t>Торговая дебиторская задолженность</t>
  </si>
  <si>
    <t>Денежные средства и их эквиваленты</t>
  </si>
  <si>
    <t>Налог на добавленную стоимость, к возмещению</t>
  </si>
  <si>
    <t>Авансы выданные</t>
  </si>
  <si>
    <t>Предпоплата по корпоративному подоходному налогу</t>
  </si>
  <si>
    <t>Расходы будущих периодов</t>
  </si>
  <si>
    <t>Отложенный налоговый актив</t>
  </si>
  <si>
    <t>Прочие текущие активы</t>
  </si>
  <si>
    <t>КАПИТАЛ И ОБЯЗАТЕЛЬСТВА</t>
  </si>
  <si>
    <t>Капитал</t>
  </si>
  <si>
    <t>Уставный капитал</t>
  </si>
  <si>
    <t>Дополнительно оплаченный капитал</t>
  </si>
  <si>
    <t>Нераспределенная прибыль</t>
  </si>
  <si>
    <t>ИТОГО КАПИТАЛ</t>
  </si>
  <si>
    <t>Долгосрочные обязательства</t>
  </si>
  <si>
    <t>Финансовая помощь, полученная от участника</t>
  </si>
  <si>
    <t xml:space="preserve">Обязательства по аренде, долгосрочная часть </t>
  </si>
  <si>
    <t>Текущие обязательства</t>
  </si>
  <si>
    <t>Займы полученные</t>
  </si>
  <si>
    <t>Торговая кредиторская задолженность</t>
  </si>
  <si>
    <t xml:space="preserve">Обязательства по аренде, краткосрочная часть </t>
  </si>
  <si>
    <t>Задолженность по дивидендам</t>
  </si>
  <si>
    <t>Начисленные расходы по вознаграждениям работникам</t>
  </si>
  <si>
    <t>Налог на добавленную стоимость, к уплате</t>
  </si>
  <si>
    <t>Контрактные обязательства</t>
  </si>
  <si>
    <t>Отложенные налоговые обязательства</t>
  </si>
  <si>
    <t>Обязательства по текущему корпоративному подоходному налогу</t>
  </si>
  <si>
    <t>Прочие текущие обязательства</t>
  </si>
  <si>
    <t>ИТОГО ОБЯЗАТЕЛЬСТВА</t>
  </si>
  <si>
    <t>ИТОГО КАПИТАЛ И ОБЯЗАТЕЛЬСТВА</t>
  </si>
  <si>
    <t>Примечание</t>
  </si>
  <si>
    <t>-</t>
  </si>
  <si>
    <t>В тыс. тенге</t>
  </si>
  <si>
    <t>ИТОГО АКТИВЫ</t>
  </si>
  <si>
    <t>За три месяца, закончившихся</t>
  </si>
  <si>
    <t>(неаудировано)</t>
  </si>
  <si>
    <t>Выручка по договорам с покупателями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</si>
  <si>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</si>
  <si>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</si>
  <si>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</si>
  <si>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</si>
  <si>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</si>
  <si>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 xml:space="preserve">Финансовые расходы </t>
  </si>
  <si>
    <t xml:space="preserve">Прочие операционные расходы, нетто </t>
  </si>
  <si>
    <t>Прибыль до учета корпоративного подоходного налога</t>
  </si>
  <si>
    <t>Расходы по корпоративному подоходному налогу</t>
  </si>
  <si>
    <t>Прибыль за период</t>
  </si>
  <si>
    <t>Прочий совокупный доход за период</t>
  </si>
  <si>
    <t>Итого совокупный доход за период</t>
  </si>
  <si>
    <t>Итого капитал</t>
  </si>
  <si>
    <t>Дивиденды объявленные</t>
  </si>
  <si>
    <t>ДЕНЕЖНЫЕ ПОТОКИ ОТ ОПЕРАЦИОННОЙ ДЕЯТЕЛЬНОСТИ:</t>
  </si>
  <si>
    <t>Поступления от заказчиков</t>
  </si>
  <si>
    <t>Платежи поставщикам и подрядчикам</t>
  </si>
  <si>
    <t>Платежи работникам по заработной плате</t>
  </si>
  <si>
    <t>Налог на добавленную стоимость уплаченный</t>
  </si>
  <si>
    <t>Корпоративный подоходный налог уплаченный</t>
  </si>
  <si>
    <t>Уплаченные процентные расходы</t>
  </si>
  <si>
    <t>Полученные процентные доходы</t>
  </si>
  <si>
    <t>Прочие налоги и выплаты</t>
  </si>
  <si>
    <t>Прочие поступления</t>
  </si>
  <si>
    <t>Прочие выбытия</t>
  </si>
  <si>
    <t>ДЕНЕЖНЫЕ ПОТОКИ ОТ ИНВЕСТИЦИОННОЙ ДЕЯТЕЛЬНОСТИ:</t>
  </si>
  <si>
    <t>Приобретение основных средств</t>
  </si>
  <si>
    <t>Размещение/(выбытие) банковских вкладов</t>
  </si>
  <si>
    <t>Денежные средства и их эквиваленты, использованные в инвестиционной деятельности</t>
  </si>
  <si>
    <t>ДЕНЕЖНЫЕ ПОТОКИ ОТ ФИНАНСОВОЙ ДЕЯТЕЛЬНОСТИ:</t>
  </si>
  <si>
    <t>Получение займов</t>
  </si>
  <si>
    <t>Выплата основного долга по полученным займам</t>
  </si>
  <si>
    <t>Дивиденды выплаченные</t>
  </si>
  <si>
    <t>Денежные средства и их эквиваленты, (использованные в)/ полученные от финансовой деятельности</t>
  </si>
  <si>
    <t>Чистое изменение денежных средств и их эквивалентов</t>
  </si>
  <si>
    <t xml:space="preserve">Эффект курсовых разниц на денежные средства </t>
  </si>
  <si>
    <t>Денежные средства и их эквиваленты на начало периода</t>
  </si>
  <si>
    <t>Денежные средства и их эквиваленты на конец периода</t>
  </si>
  <si>
    <r>
      <t xml:space="preserve">Денежные средства и их эквиваленты, </t>
    </r>
    <r>
      <rPr>
        <b/>
        <sz val="10"/>
        <color theme="1"/>
        <rFont val="Arial"/>
        <family val="2"/>
        <charset val="204"/>
      </rPr>
      <t>использованные в</t>
    </r>
    <r>
      <rPr>
        <b/>
        <sz val="10"/>
        <color rgb="FF000000"/>
        <rFont val="Arial"/>
        <family val="2"/>
        <charset val="204"/>
      </rPr>
      <t xml:space="preserve"> операционной деятельности</t>
    </r>
  </si>
  <si>
    <t>Прибыль/(Убыток) от курсовых разниц, нетто</t>
  </si>
  <si>
    <t>_____________________________________</t>
  </si>
  <si>
    <t>Косарева Н.В.</t>
  </si>
  <si>
    <t>Главный бухгалтер</t>
  </si>
  <si>
    <t>Облигации выпущенные</t>
  </si>
  <si>
    <t>Выплата основного долга по аренде</t>
  </si>
  <si>
    <t>Размещение облигаций</t>
  </si>
  <si>
    <t>Расходы при обмене валюты</t>
  </si>
  <si>
    <t>31 декабря 2023 (неаудировано)</t>
  </si>
  <si>
    <t>31 марта 2024 (неаудировано)</t>
  </si>
  <si>
    <t>Прочие долгосрочне активы</t>
  </si>
  <si>
    <t>Резерв по переоценке валюты</t>
  </si>
  <si>
    <t>2024 года</t>
  </si>
  <si>
    <t xml:space="preserve">2023 года </t>
  </si>
  <si>
    <t>Промежуточный консолидированный отчет о финансовом положении по состоянию на 30 июня 2024 года</t>
  </si>
  <si>
    <t>Промежуточный консолидированный отчет о прибылях или убытках и прочем совокупном доходе за три месяца, закончившихся 30 июня 2024 года</t>
  </si>
  <si>
    <t>30 июня</t>
  </si>
  <si>
    <t>Промежуточный консолидированный отчет об изменениях в капитале за шесть месяцев, закончившихся 30 июня 2024 года</t>
  </si>
  <si>
    <t>На 30 июня 2023 года (неаудировано)</t>
  </si>
  <si>
    <t>На 1 января 2023 года</t>
  </si>
  <si>
    <t>На 31 декабря 2023 года (неаудировано)</t>
  </si>
  <si>
    <t>На 30 июня 2024 года (неаудировано)</t>
  </si>
  <si>
    <t>Промежуточный консолидированный отчет о движении денежных средств за шесть месяцев, закончившихся 30 июня 2024 года</t>
  </si>
  <si>
    <t>30 июня 2024 года (неаудировано)</t>
  </si>
  <si>
    <t>30 июня 2023 года (неаудировано)</t>
  </si>
  <si>
    <t>Өмірзак А.Е.</t>
  </si>
  <si>
    <t>Финансовый менеджер по отчетности и связям с инвесторами</t>
  </si>
  <si>
    <t>(на основании доверенности №4 от 02.08.2024)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</si>
</sst>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₸;\ \(#,##0\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/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top"/>
    </xf>
    <xf numFmtId="0" fontId="4" fillId="0" borderId="0" xfId="0" applyFont="1" applyBorder="1"/>
    <xf numFmtId="0" fontId="1" fillId="0" borderId="4" xfId="0" applyFont="1" applyBorder="1"/>
    <xf numFmtId="0" fontId="1" fillId="0" borderId="5" xfId="0" applyFont="1" applyBorder="1" applyAlignment="1"/>
    <xf numFmtId="0" fontId="2" fillId="0" borderId="5" xfId="0" applyFont="1" applyBorder="1" applyAlignment="1">
      <alignment vertical="center"/>
    </xf>
    <xf numFmtId="0" fontId="1" fillId="0" borderId="7" xfId="0" applyFont="1" applyBorder="1"/>
    <xf numFmtId="0" fontId="1" fillId="0" borderId="5" xfId="0" applyFont="1" applyBorder="1" applyAlignment="1">
      <alignment vertical="top"/>
    </xf>
    <xf numFmtId="0" fontId="1" fillId="0" borderId="5" xfId="0" applyFont="1" applyBorder="1"/>
    <xf numFmtId="0" fontId="1" fillId="0" borderId="6" xfId="0" applyFont="1" applyBorder="1"/>
    <xf numFmtId="0" fontId="2" fillId="0" borderId="5" xfId="0" applyFont="1" applyBorder="1" applyAlignment="1">
      <alignment horizontal="left" vertical="center"/>
    </xf>
    <xf numFmtId="0" fontId="4" fillId="0" borderId="0" xfId="0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vertical="top" wrapText="1"/>
    </xf>
    <xf numFmtId="0" fontId="1" fillId="0" borderId="0" xfId="0" applyFont="1"/>
    <xf numFmtId="3" fontId="2" fillId="0" borderId="0" xfId="0" applyNumberFormat="1" applyFont="1" applyAlignment="1">
      <alignment horizontal="right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3" fontId="2" fillId="0" borderId="6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/>
    <xf numFmtId="3" fontId="2" fillId="0" borderId="3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left" vertical="center"/>
    </xf>
    <xf numFmtId="3" fontId="4" fillId="0" borderId="4" xfId="0" applyNumberFormat="1" applyFont="1" applyBorder="1" applyAlignment="1">
      <alignment wrapText="1"/>
    </xf>
    <xf numFmtId="0" fontId="3" fillId="0" borderId="9" xfId="0" applyFont="1" applyBorder="1" applyAlignment="1">
      <alignment horizontal="left" vertical="center" wrapText="1" indent="2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left" vertical="center" wrapText="1" indent="2"/>
    </xf>
    <xf numFmtId="0" fontId="2" fillId="0" borderId="8" xfId="0" applyFont="1" applyBorder="1" applyAlignment="1">
      <alignment horizontal="left" vertical="center" wrapText="1" indent="2"/>
    </xf>
    <xf numFmtId="0" fontId="1" fillId="0" borderId="8" xfId="0" applyFont="1" applyBorder="1"/>
    <xf numFmtId="0" fontId="5" fillId="0" borderId="6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 indent="2"/>
    </xf>
    <xf numFmtId="3" fontId="3" fillId="0" borderId="6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wrapText="1" indent="2"/>
    </xf>
    <xf numFmtId="0" fontId="4" fillId="0" borderId="0" xfId="0" applyFont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vertical="top" wrapText="1"/>
    </xf>
    <xf numFmtId="0" fontId="2" fillId="0" borderId="7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 wrapText="1" indent="2"/>
    </xf>
    <xf numFmtId="0" fontId="2" fillId="0" borderId="10" xfId="0" applyFont="1" applyBorder="1" applyAlignment="1">
      <alignment horizontal="left" vertical="center" wrapText="1" indent="2"/>
    </xf>
    <xf numFmtId="0" fontId="3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/>
    </xf>
    <xf numFmtId="3" fontId="1" fillId="0" borderId="1" xfId="0" applyNumberFormat="1" applyFont="1" applyBorder="1"/>
    <xf numFmtId="0" fontId="2" fillId="0" borderId="11" xfId="0" applyFont="1" applyBorder="1" applyAlignment="1">
      <alignment horizontal="left" vertical="center" wrapText="1" indent="2"/>
    </xf>
    <xf numFmtId="0" fontId="3" fillId="0" borderId="11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wrapText="1"/>
    </xf>
    <xf numFmtId="0" fontId="4" fillId="0" borderId="8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65"/>
  <sheetViews>
    <sheetView topLeftCell="A29" zoomScale="80" zoomScaleNormal="80" workbookViewId="0">
      <selection activeCell="B58" sqref="B58:B61"/>
    </sheetView>
  </sheetViews>
  <sheetFormatPr defaultColWidth="9.140625" defaultRowHeight="12.75" x14ac:dyDescent="0.2"/>
  <cols>
    <col min="1" max="1" width="1.28515625" style="1" customWidth="1"/>
    <col min="2" max="2" width="59.140625" style="1" customWidth="1"/>
    <col min="3" max="3" width="11.140625" style="1" customWidth="1"/>
    <col min="4" max="4" width="17" style="2" customWidth="1"/>
    <col min="5" max="5" width="16.7109375" style="2" customWidth="1"/>
    <col min="6" max="16384" width="9.140625" style="1"/>
  </cols>
  <sheetData>
    <row r="1" spans="2:5" x14ac:dyDescent="0.2">
      <c r="B1" s="10" t="s">
        <v>0</v>
      </c>
    </row>
    <row r="2" spans="2:5" x14ac:dyDescent="0.2">
      <c r="B2" s="10"/>
    </row>
    <row r="3" spans="2:5" ht="27" customHeight="1" x14ac:dyDescent="0.2">
      <c r="B3" s="101" t="s">
        <v>98</v>
      </c>
      <c r="C3" s="101"/>
      <c r="D3" s="101"/>
      <c r="E3" s="101"/>
    </row>
    <row r="4" spans="2:5" ht="13.5" thickBot="1" x14ac:dyDescent="0.25">
      <c r="B4" s="43"/>
      <c r="C4" s="43"/>
      <c r="D4" s="43"/>
      <c r="E4" s="43"/>
    </row>
    <row r="5" spans="2:5" ht="27" thickTop="1" thickBot="1" x14ac:dyDescent="0.25">
      <c r="B5" s="11" t="s">
        <v>40</v>
      </c>
      <c r="C5" s="11" t="s">
        <v>38</v>
      </c>
      <c r="D5" s="50" t="s">
        <v>93</v>
      </c>
      <c r="E5" s="50" t="s">
        <v>92</v>
      </c>
    </row>
    <row r="6" spans="2:5" x14ac:dyDescent="0.2">
      <c r="B6" s="3" t="s">
        <v>1</v>
      </c>
      <c r="C6" s="4"/>
    </row>
    <row r="7" spans="2:5" x14ac:dyDescent="0.2">
      <c r="B7" s="3" t="s">
        <v>2</v>
      </c>
      <c r="C7" s="4"/>
    </row>
    <row r="8" spans="2:5" x14ac:dyDescent="0.2">
      <c r="B8" s="5" t="s">
        <v>3</v>
      </c>
      <c r="C8" s="4">
        <v>3</v>
      </c>
      <c r="D8" s="27">
        <v>464537.41774991993</v>
      </c>
      <c r="E8" s="44">
        <v>407519.26998026395</v>
      </c>
    </row>
    <row r="9" spans="2:5" x14ac:dyDescent="0.2">
      <c r="B9" s="5" t="s">
        <v>4</v>
      </c>
      <c r="C9" s="4">
        <v>4</v>
      </c>
      <c r="D9" s="27">
        <v>945600.34753427003</v>
      </c>
      <c r="E9" s="44">
        <v>1297225.9868289102</v>
      </c>
    </row>
    <row r="10" spans="2:5" x14ac:dyDescent="0.2">
      <c r="B10" s="5" t="s">
        <v>14</v>
      </c>
      <c r="C10" s="4">
        <v>19</v>
      </c>
      <c r="D10" s="27">
        <v>2673.9692800000012</v>
      </c>
      <c r="E10" s="44">
        <v>3278.7467199999992</v>
      </c>
    </row>
    <row r="11" spans="2:5" x14ac:dyDescent="0.2">
      <c r="B11" s="5" t="s">
        <v>5</v>
      </c>
      <c r="C11" s="4"/>
      <c r="D11" s="27">
        <v>100354.41245822205</v>
      </c>
      <c r="E11" s="44">
        <v>86697.297230532349</v>
      </c>
    </row>
    <row r="12" spans="2:5" x14ac:dyDescent="0.2">
      <c r="B12" s="5" t="s">
        <v>94</v>
      </c>
      <c r="C12" s="4"/>
      <c r="D12" s="27">
        <v>3475.0883799999997</v>
      </c>
      <c r="E12" s="44">
        <v>3673.7953200000002</v>
      </c>
    </row>
    <row r="13" spans="2:5" x14ac:dyDescent="0.2">
      <c r="B13" s="12"/>
      <c r="C13" s="12"/>
      <c r="D13" s="32">
        <f>SUM(D8:D12)</f>
        <v>1516641.2354024122</v>
      </c>
      <c r="E13" s="32">
        <f>SUM(E8:E12)</f>
        <v>1798395.0960797064</v>
      </c>
    </row>
    <row r="14" spans="2:5" x14ac:dyDescent="0.2">
      <c r="B14" s="4"/>
      <c r="C14" s="4"/>
    </row>
    <row r="15" spans="2:5" x14ac:dyDescent="0.2">
      <c r="B15" s="4"/>
      <c r="C15" s="4"/>
    </row>
    <row r="16" spans="2:5" x14ac:dyDescent="0.2">
      <c r="B16" s="3" t="s">
        <v>6</v>
      </c>
      <c r="C16" s="4"/>
    </row>
    <row r="17" spans="2:5" x14ac:dyDescent="0.2">
      <c r="B17" s="6" t="s">
        <v>7</v>
      </c>
      <c r="C17" s="4">
        <v>5</v>
      </c>
      <c r="D17" s="27">
        <v>8256983.2074674526</v>
      </c>
      <c r="E17" s="44">
        <v>8353628.2071009902</v>
      </c>
    </row>
    <row r="18" spans="2:5" x14ac:dyDescent="0.2">
      <c r="B18" s="5" t="s">
        <v>8</v>
      </c>
      <c r="C18" s="4">
        <v>6</v>
      </c>
      <c r="D18" s="27">
        <v>2642384.7089237501</v>
      </c>
      <c r="E18" s="44">
        <v>1966156.6107400004</v>
      </c>
    </row>
    <row r="19" spans="2:5" x14ac:dyDescent="0.2">
      <c r="B19" s="6" t="s">
        <v>9</v>
      </c>
      <c r="C19" s="4">
        <v>7</v>
      </c>
      <c r="D19" s="27">
        <v>1375037.5698052961</v>
      </c>
      <c r="E19" s="44">
        <v>1691686.491890833</v>
      </c>
    </row>
    <row r="20" spans="2:5" x14ac:dyDescent="0.2">
      <c r="B20" s="6" t="s">
        <v>10</v>
      </c>
      <c r="C20" s="4"/>
      <c r="D20" s="27">
        <v>121202.67856324303</v>
      </c>
      <c r="E20" s="44">
        <v>206082.87619075898</v>
      </c>
    </row>
    <row r="21" spans="2:5" x14ac:dyDescent="0.2">
      <c r="B21" s="5" t="s">
        <v>11</v>
      </c>
      <c r="C21" s="4">
        <v>8</v>
      </c>
      <c r="D21" s="27">
        <v>864460.42035436013</v>
      </c>
      <c r="E21" s="44">
        <v>763814.27611930505</v>
      </c>
    </row>
    <row r="22" spans="2:5" x14ac:dyDescent="0.2">
      <c r="B22" s="5" t="s">
        <v>12</v>
      </c>
      <c r="C22" s="4"/>
      <c r="D22" s="27">
        <v>429704.8748094833</v>
      </c>
      <c r="E22" s="44">
        <v>237523.58648</v>
      </c>
    </row>
    <row r="23" spans="2:5" x14ac:dyDescent="0.2">
      <c r="B23" s="5" t="s">
        <v>13</v>
      </c>
      <c r="C23" s="4"/>
      <c r="D23" s="27">
        <v>0</v>
      </c>
      <c r="E23" s="44">
        <v>0</v>
      </c>
    </row>
    <row r="24" spans="2:5" x14ac:dyDescent="0.2">
      <c r="B24" s="5" t="s">
        <v>15</v>
      </c>
      <c r="C24" s="4"/>
      <c r="D24" s="45">
        <v>115883.64052553395</v>
      </c>
      <c r="E24" s="46">
        <v>77934.843824508978</v>
      </c>
    </row>
    <row r="25" spans="2:5" x14ac:dyDescent="0.2">
      <c r="B25" s="12"/>
      <c r="C25" s="12"/>
      <c r="D25" s="32">
        <f>SUM(D17:D24)</f>
        <v>13805657.100449121</v>
      </c>
      <c r="E25" s="32">
        <f>SUM(E17:E24)</f>
        <v>13296826.892346395</v>
      </c>
    </row>
    <row r="26" spans="2:5" ht="13.5" thickBot="1" x14ac:dyDescent="0.25">
      <c r="B26" s="47" t="s">
        <v>41</v>
      </c>
      <c r="C26" s="48"/>
      <c r="D26" s="48">
        <f>D25+D13</f>
        <v>15322298.335851533</v>
      </c>
      <c r="E26" s="48">
        <f>E25+E13</f>
        <v>15095221.988426102</v>
      </c>
    </row>
    <row r="27" spans="2:5" x14ac:dyDescent="0.2">
      <c r="B27" s="4"/>
      <c r="C27" s="4"/>
    </row>
    <row r="28" spans="2:5" x14ac:dyDescent="0.2">
      <c r="B28" s="3" t="s">
        <v>16</v>
      </c>
      <c r="C28" s="4"/>
    </row>
    <row r="29" spans="2:5" x14ac:dyDescent="0.2">
      <c r="B29" s="3" t="s">
        <v>17</v>
      </c>
      <c r="C29" s="4"/>
    </row>
    <row r="30" spans="2:5" x14ac:dyDescent="0.2">
      <c r="B30" s="5" t="s">
        <v>18</v>
      </c>
      <c r="C30" s="4">
        <v>9</v>
      </c>
      <c r="D30" s="27">
        <v>499.50199999997858</v>
      </c>
      <c r="E30" s="44">
        <v>500</v>
      </c>
    </row>
    <row r="31" spans="2:5" x14ac:dyDescent="0.2">
      <c r="B31" s="5" t="s">
        <v>19</v>
      </c>
      <c r="C31" s="4"/>
      <c r="D31" s="27">
        <v>132779.20000000001</v>
      </c>
      <c r="E31" s="44">
        <v>132779</v>
      </c>
    </row>
    <row r="32" spans="2:5" x14ac:dyDescent="0.2">
      <c r="B32" s="5" t="s">
        <v>95</v>
      </c>
      <c r="C32" s="4"/>
      <c r="D32" s="27">
        <v>3827.4551800062745</v>
      </c>
      <c r="E32" s="44">
        <v>2193</v>
      </c>
    </row>
    <row r="33" spans="2:5" x14ac:dyDescent="0.2">
      <c r="B33" s="5" t="s">
        <v>20</v>
      </c>
      <c r="C33" s="4"/>
      <c r="D33" s="45">
        <v>2937152.3832683535</v>
      </c>
      <c r="E33" s="46">
        <v>3237228.4203493483</v>
      </c>
    </row>
    <row r="34" spans="2:5" x14ac:dyDescent="0.2">
      <c r="B34" s="13" t="s">
        <v>21</v>
      </c>
      <c r="C34" s="12"/>
      <c r="D34" s="32">
        <f>SUM(D30:D33)</f>
        <v>3074258.5404483597</v>
      </c>
      <c r="E34" s="32">
        <f>SUM(E30:E33)</f>
        <v>3372700.4203493483</v>
      </c>
    </row>
    <row r="36" spans="2:5" x14ac:dyDescent="0.2">
      <c r="B36" s="7" t="s">
        <v>22</v>
      </c>
    </row>
    <row r="37" spans="2:5" x14ac:dyDescent="0.2">
      <c r="B37" s="8" t="s">
        <v>23</v>
      </c>
      <c r="C37" s="1">
        <v>10</v>
      </c>
      <c r="D37" s="27">
        <v>340860.40768382105</v>
      </c>
      <c r="E37" s="44">
        <v>324756</v>
      </c>
    </row>
    <row r="38" spans="2:5" x14ac:dyDescent="0.2">
      <c r="B38" s="8" t="s">
        <v>24</v>
      </c>
      <c r="C38" s="1">
        <v>4</v>
      </c>
      <c r="D38" s="27">
        <v>864919.49623769743</v>
      </c>
      <c r="E38" s="44">
        <v>957105.11853699142</v>
      </c>
    </row>
    <row r="39" spans="2:5" x14ac:dyDescent="0.2">
      <c r="B39" s="8" t="s">
        <v>33</v>
      </c>
      <c r="C39" s="1">
        <v>18</v>
      </c>
      <c r="D39" s="27">
        <v>15769.272000000001</v>
      </c>
      <c r="E39" s="44">
        <v>15769.272000000001</v>
      </c>
    </row>
    <row r="40" spans="2:5" x14ac:dyDescent="0.2">
      <c r="B40" s="15"/>
      <c r="C40" s="16"/>
      <c r="D40" s="32">
        <f>SUM(D37:D39)</f>
        <v>1221549.1759215186</v>
      </c>
      <c r="E40" s="32">
        <f>SUM(E37:E39)</f>
        <v>1297630.3905369916</v>
      </c>
    </row>
    <row r="41" spans="2:5" x14ac:dyDescent="0.2">
      <c r="B41" s="9"/>
    </row>
    <row r="42" spans="2:5" x14ac:dyDescent="0.2">
      <c r="B42" s="7" t="s">
        <v>25</v>
      </c>
    </row>
    <row r="43" spans="2:5" x14ac:dyDescent="0.2">
      <c r="B43" s="8" t="s">
        <v>26</v>
      </c>
      <c r="C43" s="1">
        <v>11</v>
      </c>
      <c r="D43" s="27">
        <v>7019880.8884300003</v>
      </c>
      <c r="E43" s="44">
        <v>7294518.7579300003</v>
      </c>
    </row>
    <row r="44" spans="2:5" x14ac:dyDescent="0.2">
      <c r="B44" s="8" t="s">
        <v>27</v>
      </c>
      <c r="C44" s="1">
        <v>12</v>
      </c>
      <c r="D44" s="27">
        <v>2370159.9029883631</v>
      </c>
      <c r="E44" s="44">
        <v>1741488.034666701</v>
      </c>
    </row>
    <row r="45" spans="2:5" x14ac:dyDescent="0.2">
      <c r="B45" s="8" t="s">
        <v>28</v>
      </c>
      <c r="C45" s="1">
        <v>4</v>
      </c>
      <c r="D45" s="27">
        <v>227898.86512626708</v>
      </c>
      <c r="E45" s="44">
        <v>539859.14482994017</v>
      </c>
    </row>
    <row r="46" spans="2:5" x14ac:dyDescent="0.2">
      <c r="B46" s="8" t="s">
        <v>88</v>
      </c>
      <c r="D46" s="27">
        <v>506873.49499999994</v>
      </c>
      <c r="E46" s="44">
        <v>279506.64</v>
      </c>
    </row>
    <row r="47" spans="2:5" x14ac:dyDescent="0.2">
      <c r="B47" s="8" t="s">
        <v>29</v>
      </c>
      <c r="D47" s="27">
        <v>270400</v>
      </c>
      <c r="E47" s="44">
        <v>0</v>
      </c>
    </row>
    <row r="48" spans="2:5" x14ac:dyDescent="0.2">
      <c r="B48" s="8" t="s">
        <v>30</v>
      </c>
      <c r="D48" s="27">
        <v>152758.46473725699</v>
      </c>
      <c r="E48" s="44">
        <v>70623.983358056008</v>
      </c>
    </row>
    <row r="49" spans="2:5" x14ac:dyDescent="0.2">
      <c r="B49" s="8" t="s">
        <v>31</v>
      </c>
      <c r="D49" s="27">
        <v>54885.353579999995</v>
      </c>
      <c r="E49" s="44">
        <v>38493.556649999999</v>
      </c>
    </row>
    <row r="50" spans="2:5" x14ac:dyDescent="0.2">
      <c r="B50" s="8" t="s">
        <v>32</v>
      </c>
      <c r="D50" s="27">
        <v>130101.76316410831</v>
      </c>
      <c r="E50" s="44">
        <v>295187.44048999995</v>
      </c>
    </row>
    <row r="51" spans="2:5" x14ac:dyDescent="0.2">
      <c r="B51" s="8" t="s">
        <v>34</v>
      </c>
      <c r="D51" s="27">
        <v>90644.1970950182</v>
      </c>
      <c r="E51" s="44">
        <v>6328.4640300000001</v>
      </c>
    </row>
    <row r="52" spans="2:5" x14ac:dyDescent="0.2">
      <c r="B52" s="8" t="s">
        <v>35</v>
      </c>
      <c r="D52" s="27">
        <v>202887.52200314123</v>
      </c>
      <c r="E52" s="44">
        <v>158885</v>
      </c>
    </row>
    <row r="53" spans="2:5" x14ac:dyDescent="0.2">
      <c r="B53" s="15"/>
      <c r="C53" s="16"/>
      <c r="D53" s="32">
        <f>SUM(D43:D52)</f>
        <v>11026490.452124152</v>
      </c>
      <c r="E53" s="32">
        <f>SUM(E43:E52)</f>
        <v>10424891.021954697</v>
      </c>
    </row>
    <row r="54" spans="2:5" x14ac:dyDescent="0.2">
      <c r="B54" s="18" t="s">
        <v>36</v>
      </c>
      <c r="C54" s="16"/>
      <c r="D54" s="32">
        <f>D53+D40</f>
        <v>12248039.628045671</v>
      </c>
      <c r="E54" s="32">
        <f>E53+E40</f>
        <v>11722521.412491689</v>
      </c>
    </row>
    <row r="55" spans="2:5" ht="13.5" thickBot="1" x14ac:dyDescent="0.25">
      <c r="B55" s="49" t="s">
        <v>37</v>
      </c>
      <c r="C55" s="43"/>
      <c r="D55" s="43">
        <f>D54+D34</f>
        <v>15322298.168494031</v>
      </c>
      <c r="E55" s="43">
        <f>E54+E34</f>
        <v>15095221.832841037</v>
      </c>
    </row>
    <row r="56" spans="2:5" ht="13.5" thickTop="1" x14ac:dyDescent="0.2"/>
    <row r="58" spans="2:5" x14ac:dyDescent="0.2">
      <c r="B58" s="1" t="s">
        <v>85</v>
      </c>
    </row>
    <row r="59" spans="2:5" x14ac:dyDescent="0.2">
      <c r="B59" s="1" t="s">
        <v>109</v>
      </c>
    </row>
    <row r="60" spans="2:5" x14ac:dyDescent="0.2">
      <c r="B60" s="1" t="s">
        <v>110</v>
      </c>
    </row>
    <row r="61" spans="2:5" x14ac:dyDescent="0.2">
      <c r="B61" s="1" t="s">
        <v>111</v>
      </c>
    </row>
    <row r="63" spans="2:5" x14ac:dyDescent="0.2">
      <c r="B63" s="1" t="s">
        <v>85</v>
      </c>
    </row>
    <row r="64" spans="2:5" x14ac:dyDescent="0.2">
      <c r="B64" s="1" t="s">
        <v>86</v>
      </c>
    </row>
    <row r="65" spans="2:2" x14ac:dyDescent="0.2">
      <c r="B65" s="1" t="s">
        <v>87</v>
      </c>
    </row>
  </sheetData>
  <mergeCells count="1"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34"/>
  <sheetViews>
    <sheetView zoomScale="80" zoomScaleNormal="80" workbookViewId="0">
      <selection activeCell="B27" sqref="B27:B30"/>
    </sheetView>
  </sheetViews>
  <sheetFormatPr defaultColWidth="9.140625" defaultRowHeight="12.75" x14ac:dyDescent="0.2"/>
  <cols>
    <col min="1" max="1" width="1.28515625" style="1" customWidth="1"/>
    <col min="2" max="2" width="59.140625" style="4" customWidth="1"/>
    <col min="3" max="3" width="11.140625" style="1" customWidth="1"/>
    <col min="4" max="4" width="16.7109375" style="2" customWidth="1"/>
    <col min="5" max="5" width="17.140625" style="2" customWidth="1"/>
    <col min="6" max="16384" width="9.140625" style="1"/>
  </cols>
  <sheetData>
    <row r="1" spans="2:5" x14ac:dyDescent="0.2">
      <c r="B1" s="19" t="s">
        <v>0</v>
      </c>
    </row>
    <row r="2" spans="2:5" x14ac:dyDescent="0.2">
      <c r="B2" s="19"/>
    </row>
    <row r="3" spans="2:5" ht="27.75" customHeight="1" x14ac:dyDescent="0.2">
      <c r="B3" s="101" t="s">
        <v>99</v>
      </c>
      <c r="C3" s="101"/>
      <c r="D3" s="101"/>
      <c r="E3" s="101"/>
    </row>
    <row r="4" spans="2:5" ht="13.5" thickBot="1" x14ac:dyDescent="0.25"/>
    <row r="5" spans="2:5" ht="13.5" thickTop="1" x14ac:dyDescent="0.2">
      <c r="B5" s="20"/>
      <c r="C5" s="21"/>
      <c r="D5" s="102" t="s">
        <v>42</v>
      </c>
      <c r="E5" s="102"/>
    </row>
    <row r="6" spans="2:5" x14ac:dyDescent="0.2">
      <c r="B6" s="103" t="s">
        <v>40</v>
      </c>
      <c r="C6" s="105" t="s">
        <v>38</v>
      </c>
      <c r="D6" s="22" t="s">
        <v>100</v>
      </c>
      <c r="E6" s="23" t="s">
        <v>100</v>
      </c>
    </row>
    <row r="7" spans="2:5" x14ac:dyDescent="0.2">
      <c r="B7" s="103"/>
      <c r="C7" s="105"/>
      <c r="D7" s="22" t="s">
        <v>96</v>
      </c>
      <c r="E7" s="22" t="s">
        <v>97</v>
      </c>
    </row>
    <row r="8" spans="2:5" ht="13.5" thickBot="1" x14ac:dyDescent="0.25">
      <c r="B8" s="104"/>
      <c r="C8" s="106"/>
      <c r="D8" s="24" t="s">
        <v>43</v>
      </c>
      <c r="E8" s="24" t="s">
        <v>43</v>
      </c>
    </row>
    <row r="9" spans="2:5" ht="13.5" thickTop="1" x14ac:dyDescent="0.2">
      <c r="B9" s="25" t="s">
        <v>44</v>
      </c>
      <c r="C9" s="26">
        <v>13</v>
      </c>
      <c r="D9" s="27">
        <v>12235494.840746777</v>
      </c>
      <c r="E9" s="27">
        <v>10402121.156886419</v>
      </c>
    </row>
    <row r="10" spans="2:5" x14ac:dyDescent="0.2">
      <c r="B10" s="28" t="s">
        <v>45</v>
      </c>
      <c r="C10" s="29">
        <v>14</v>
      </c>
      <c r="D10" s="30">
        <v>-8601633.5731949061</v>
      </c>
      <c r="E10" s="30">
        <v>-7221349.7801505597</v>
      </c>
    </row>
    <row r="11" spans="2:5" x14ac:dyDescent="0.2">
      <c r="B11" s="31" t="s">
        <v>46</v>
      </c>
      <c r="C11" s="16"/>
      <c r="D11" s="32">
        <f>D9+D10</f>
        <v>3633861.267551871</v>
      </c>
      <c r="E11" s="32">
        <f>E9+E10</f>
        <v>3180771.3767358596</v>
      </c>
    </row>
    <row r="12" spans="2:5" x14ac:dyDescent="0.2">
      <c r="B12" s="33"/>
      <c r="C12" s="34"/>
      <c r="D12" s="35"/>
      <c r="E12" s="35"/>
    </row>
    <row r="13" spans="2:5" x14ac:dyDescent="0.2">
      <c r="B13" s="25" t="s">
        <v>47</v>
      </c>
      <c r="C13" s="26">
        <v>15</v>
      </c>
      <c r="D13" s="30">
        <v>-664974.48188308952</v>
      </c>
      <c r="E13" s="30">
        <v>-489093.98608523363</v>
      </c>
    </row>
    <row r="14" spans="2:5" x14ac:dyDescent="0.2">
      <c r="B14" s="25" t="s">
        <v>48</v>
      </c>
      <c r="C14" s="26">
        <v>16</v>
      </c>
      <c r="D14" s="30">
        <v>-2204952.8053932437</v>
      </c>
      <c r="E14" s="30">
        <v>-1481560.2719471429</v>
      </c>
    </row>
    <row r="15" spans="2:5" x14ac:dyDescent="0.2">
      <c r="B15" s="25" t="s">
        <v>84</v>
      </c>
      <c r="C15" s="34"/>
      <c r="D15" s="30">
        <v>43048.931236307166</v>
      </c>
      <c r="E15" s="30">
        <v>-68522.13017999992</v>
      </c>
    </row>
    <row r="16" spans="2:5" x14ac:dyDescent="0.2">
      <c r="B16" s="25" t="s">
        <v>49</v>
      </c>
      <c r="C16" s="26">
        <v>17</v>
      </c>
      <c r="D16" s="27">
        <v>53483.228310000013</v>
      </c>
      <c r="E16" s="27">
        <v>71435.30554999999</v>
      </c>
    </row>
    <row r="17" spans="2:5" x14ac:dyDescent="0.2">
      <c r="B17" s="25" t="s">
        <v>50</v>
      </c>
      <c r="C17" s="26">
        <v>17</v>
      </c>
      <c r="D17" s="30">
        <v>-835165.64724298602</v>
      </c>
      <c r="E17" s="30">
        <v>-647118.21883969335</v>
      </c>
    </row>
    <row r="18" spans="2:5" x14ac:dyDescent="0.2">
      <c r="B18" s="28" t="s">
        <v>51</v>
      </c>
      <c r="D18" s="30">
        <v>80768.793349999993</v>
      </c>
      <c r="E18" s="30">
        <v>-15432.924669999995</v>
      </c>
    </row>
    <row r="19" spans="2:5" x14ac:dyDescent="0.2">
      <c r="B19" s="31" t="s">
        <v>52</v>
      </c>
      <c r="C19" s="16"/>
      <c r="D19" s="95">
        <f>SUM(D11,D13:D18)</f>
        <v>106069.28592885897</v>
      </c>
      <c r="E19" s="32">
        <f>SUM(E11,E13:E18)</f>
        <v>550479.15056378965</v>
      </c>
    </row>
    <row r="20" spans="2:5" x14ac:dyDescent="0.2">
      <c r="B20" s="33"/>
      <c r="C20" s="34"/>
      <c r="D20" s="35"/>
      <c r="E20" s="35"/>
    </row>
    <row r="21" spans="2:5" x14ac:dyDescent="0.2">
      <c r="B21" s="36" t="s">
        <v>53</v>
      </c>
      <c r="C21" s="37">
        <v>18</v>
      </c>
      <c r="D21" s="38">
        <v>-36145.122897312918</v>
      </c>
      <c r="E21" s="38">
        <v>-183832.78762903847</v>
      </c>
    </row>
    <row r="22" spans="2:5" x14ac:dyDescent="0.2">
      <c r="B22" s="39" t="s">
        <v>54</v>
      </c>
      <c r="C22" s="34"/>
      <c r="D22" s="75">
        <f>D19+D21</f>
        <v>69924.16303154605</v>
      </c>
      <c r="E22" s="35">
        <f>E19+E21</f>
        <v>366646.3629347512</v>
      </c>
    </row>
    <row r="23" spans="2:5" x14ac:dyDescent="0.2">
      <c r="B23" s="36" t="s">
        <v>55</v>
      </c>
      <c r="C23" s="17"/>
      <c r="D23" s="68">
        <v>475</v>
      </c>
      <c r="E23" s="40">
        <v>0</v>
      </c>
    </row>
    <row r="24" spans="2:5" ht="13.5" thickBot="1" x14ac:dyDescent="0.25">
      <c r="B24" s="41" t="s">
        <v>56</v>
      </c>
      <c r="C24" s="42"/>
      <c r="D24" s="89">
        <f>D22+D23</f>
        <v>70399.16303154605</v>
      </c>
      <c r="E24" s="43">
        <f>E22</f>
        <v>366646.3629347512</v>
      </c>
    </row>
    <row r="25" spans="2:5" ht="13.5" thickTop="1" x14ac:dyDescent="0.2">
      <c r="D25" s="96"/>
    </row>
    <row r="27" spans="2:5" x14ac:dyDescent="0.2">
      <c r="B27" s="1" t="s">
        <v>85</v>
      </c>
    </row>
    <row r="28" spans="2:5" x14ac:dyDescent="0.2">
      <c r="B28" s="1" t="s">
        <v>109</v>
      </c>
    </row>
    <row r="29" spans="2:5" x14ac:dyDescent="0.2">
      <c r="B29" s="1" t="s">
        <v>110</v>
      </c>
    </row>
    <row r="30" spans="2:5" x14ac:dyDescent="0.2">
      <c r="B30" s="1" t="s">
        <v>111</v>
      </c>
    </row>
    <row r="31" spans="2:5" x14ac:dyDescent="0.2">
      <c r="B31" s="1"/>
    </row>
    <row r="32" spans="2:5" x14ac:dyDescent="0.2">
      <c r="B32" s="1" t="s">
        <v>85</v>
      </c>
    </row>
    <row r="33" spans="2:2" x14ac:dyDescent="0.2">
      <c r="B33" s="1" t="s">
        <v>86</v>
      </c>
    </row>
    <row r="34" spans="2:2" x14ac:dyDescent="0.2">
      <c r="B34" s="1" t="s">
        <v>87</v>
      </c>
    </row>
  </sheetData>
  <mergeCells count="4">
    <mergeCell ref="B3:E3"/>
    <mergeCell ref="D5:E5"/>
    <mergeCell ref="B6:B8"/>
    <mergeCell ref="C6:C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28"/>
  <sheetViews>
    <sheetView zoomScale="80" zoomScaleNormal="80" workbookViewId="0">
      <selection activeCell="B21" sqref="B21:B24"/>
    </sheetView>
  </sheetViews>
  <sheetFormatPr defaultColWidth="9.140625" defaultRowHeight="12.75" x14ac:dyDescent="0.2"/>
  <cols>
    <col min="1" max="1" width="1.28515625" style="1" customWidth="1"/>
    <col min="2" max="2" width="59.140625" style="4" customWidth="1"/>
    <col min="3" max="3" width="11.85546875" style="1" customWidth="1"/>
    <col min="4" max="4" width="16.7109375" style="2" customWidth="1"/>
    <col min="5" max="6" width="16.42578125" style="2" customWidth="1"/>
    <col min="7" max="7" width="18.140625" style="1" customWidth="1"/>
    <col min="8" max="8" width="11.7109375" style="1" bestFit="1" customWidth="1"/>
    <col min="9" max="16384" width="9.140625" style="1"/>
  </cols>
  <sheetData>
    <row r="1" spans="2:8" x14ac:dyDescent="0.2">
      <c r="B1" s="19" t="s">
        <v>0</v>
      </c>
    </row>
    <row r="2" spans="2:8" x14ac:dyDescent="0.2">
      <c r="B2" s="19"/>
    </row>
    <row r="3" spans="2:8" ht="27.75" customHeight="1" x14ac:dyDescent="0.2">
      <c r="B3" s="101" t="s">
        <v>101</v>
      </c>
      <c r="C3" s="101"/>
      <c r="D3" s="101"/>
      <c r="E3" s="101"/>
      <c r="F3" s="101"/>
      <c r="G3" s="101"/>
      <c r="H3" s="101"/>
    </row>
    <row r="4" spans="2:8" ht="13.5" thickBot="1" x14ac:dyDescent="0.25"/>
    <row r="5" spans="2:8" ht="39.75" thickTop="1" thickBot="1" x14ac:dyDescent="0.25">
      <c r="B5" s="51" t="s">
        <v>40</v>
      </c>
      <c r="C5" s="52" t="s">
        <v>38</v>
      </c>
      <c r="D5" s="53" t="s">
        <v>18</v>
      </c>
      <c r="E5" s="53" t="s">
        <v>19</v>
      </c>
      <c r="F5" s="53" t="s">
        <v>95</v>
      </c>
      <c r="G5" s="53" t="s">
        <v>20</v>
      </c>
      <c r="H5" s="54" t="s">
        <v>57</v>
      </c>
    </row>
    <row r="6" spans="2:8" ht="13.5" thickTop="1" x14ac:dyDescent="0.2">
      <c r="B6" s="60" t="s">
        <v>103</v>
      </c>
      <c r="C6" s="61"/>
      <c r="D6" s="40">
        <v>500</v>
      </c>
      <c r="E6" s="73">
        <v>132779</v>
      </c>
      <c r="F6" s="69" t="s">
        <v>39</v>
      </c>
      <c r="G6" s="40">
        <v>2634499</v>
      </c>
      <c r="H6" s="40">
        <f>SUM(D6:G6)</f>
        <v>2767778</v>
      </c>
    </row>
    <row r="7" spans="2:8" x14ac:dyDescent="0.2">
      <c r="B7" s="55" t="s">
        <v>54</v>
      </c>
      <c r="C7" s="26"/>
      <c r="D7" s="27"/>
      <c r="E7" s="44"/>
      <c r="F7" s="44"/>
      <c r="G7" s="27">
        <v>366646</v>
      </c>
      <c r="H7" s="27">
        <f>G7</f>
        <v>366646</v>
      </c>
    </row>
    <row r="8" spans="2:8" x14ac:dyDescent="0.2">
      <c r="B8" s="62" t="s">
        <v>55</v>
      </c>
      <c r="C8" s="37"/>
      <c r="D8" s="68" t="s">
        <v>39</v>
      </c>
      <c r="E8" s="69" t="s">
        <v>39</v>
      </c>
      <c r="F8" s="69" t="s">
        <v>39</v>
      </c>
      <c r="G8" s="68" t="s">
        <v>39</v>
      </c>
      <c r="H8" s="68" t="s">
        <v>39</v>
      </c>
    </row>
    <row r="9" spans="2:8" x14ac:dyDescent="0.2">
      <c r="B9" s="90" t="s">
        <v>56</v>
      </c>
      <c r="D9" s="27" t="s">
        <v>39</v>
      </c>
      <c r="E9" s="44" t="s">
        <v>39</v>
      </c>
      <c r="F9" s="44" t="s">
        <v>39</v>
      </c>
      <c r="G9" s="27">
        <f>G7</f>
        <v>366646</v>
      </c>
      <c r="H9" s="27">
        <f>G9</f>
        <v>366646</v>
      </c>
    </row>
    <row r="10" spans="2:8" x14ac:dyDescent="0.2">
      <c r="B10" s="82" t="s">
        <v>58</v>
      </c>
      <c r="C10" s="17"/>
      <c r="D10" s="27" t="s">
        <v>39</v>
      </c>
      <c r="E10" s="44" t="s">
        <v>39</v>
      </c>
      <c r="F10" s="44" t="s">
        <v>39</v>
      </c>
      <c r="G10" s="30">
        <v>-370000</v>
      </c>
      <c r="H10" s="30">
        <f>G10</f>
        <v>-370000</v>
      </c>
    </row>
    <row r="11" spans="2:8" ht="13.5" thickBot="1" x14ac:dyDescent="0.25">
      <c r="B11" s="91" t="s">
        <v>102</v>
      </c>
      <c r="C11" s="92"/>
      <c r="D11" s="93">
        <v>500</v>
      </c>
      <c r="E11" s="94">
        <v>132779</v>
      </c>
      <c r="F11" s="94" t="s">
        <v>39</v>
      </c>
      <c r="G11" s="93">
        <f>G6+G9+G10</f>
        <v>2631145</v>
      </c>
      <c r="H11" s="93">
        <f>SUM(D11:G11)</f>
        <v>2764424</v>
      </c>
    </row>
    <row r="12" spans="2:8" x14ac:dyDescent="0.2">
      <c r="B12" s="59"/>
      <c r="C12" s="26"/>
      <c r="D12" s="71"/>
      <c r="E12" s="72"/>
      <c r="F12" s="72"/>
      <c r="G12" s="27"/>
      <c r="H12" s="35"/>
    </row>
    <row r="13" spans="2:8" x14ac:dyDescent="0.2">
      <c r="B13" s="67" t="s">
        <v>104</v>
      </c>
      <c r="C13" s="37"/>
      <c r="D13" s="40">
        <v>500</v>
      </c>
      <c r="E13" s="73">
        <v>132779</v>
      </c>
      <c r="F13" s="73">
        <v>2193</v>
      </c>
      <c r="G13" s="40">
        <v>3237228</v>
      </c>
      <c r="H13" s="40">
        <v>3372699.8193540135</v>
      </c>
    </row>
    <row r="14" spans="2:8" x14ac:dyDescent="0.2">
      <c r="B14" s="55" t="s">
        <v>54</v>
      </c>
      <c r="C14" s="26"/>
      <c r="D14" s="27"/>
      <c r="E14" s="44"/>
      <c r="F14" s="44"/>
      <c r="G14" s="30">
        <v>69924</v>
      </c>
      <c r="H14" s="30">
        <v>-66295</v>
      </c>
    </row>
    <row r="15" spans="2:8" x14ac:dyDescent="0.2">
      <c r="B15" s="62" t="s">
        <v>55</v>
      </c>
      <c r="C15" s="37"/>
      <c r="D15" s="68" t="s">
        <v>39</v>
      </c>
      <c r="E15" s="69" t="s">
        <v>39</v>
      </c>
      <c r="F15" s="69">
        <v>1635</v>
      </c>
      <c r="G15" s="68"/>
      <c r="H15" s="68">
        <f>F15</f>
        <v>1635</v>
      </c>
    </row>
    <row r="16" spans="2:8" x14ac:dyDescent="0.2">
      <c r="B16" s="58" t="s">
        <v>56</v>
      </c>
      <c r="C16" s="26"/>
      <c r="D16" s="27" t="s">
        <v>39</v>
      </c>
      <c r="E16" s="44" t="s">
        <v>39</v>
      </c>
      <c r="F16" s="44">
        <f>F15+F14</f>
        <v>1635</v>
      </c>
      <c r="G16" s="30">
        <f>G14</f>
        <v>69924</v>
      </c>
      <c r="H16" s="30">
        <f>G16</f>
        <v>69924</v>
      </c>
    </row>
    <row r="17" spans="2:8" x14ac:dyDescent="0.2">
      <c r="B17" s="58" t="s">
        <v>58</v>
      </c>
      <c r="C17" s="26"/>
      <c r="D17" s="27" t="s">
        <v>39</v>
      </c>
      <c r="E17" s="44" t="s">
        <v>39</v>
      </c>
      <c r="F17" s="44" t="s">
        <v>39</v>
      </c>
      <c r="G17" s="30">
        <v>-370000</v>
      </c>
      <c r="H17" s="30">
        <f>G17</f>
        <v>-370000</v>
      </c>
    </row>
    <row r="18" spans="2:8" ht="13.5" thickBot="1" x14ac:dyDescent="0.25">
      <c r="B18" s="97" t="s">
        <v>105</v>
      </c>
      <c r="C18" s="98"/>
      <c r="D18" s="99">
        <v>500</v>
      </c>
      <c r="E18" s="100">
        <v>132779</v>
      </c>
      <c r="F18" s="100">
        <f>F16+F13</f>
        <v>3828</v>
      </c>
      <c r="G18" s="99">
        <f>G13+G16+G17</f>
        <v>2937152</v>
      </c>
      <c r="H18" s="99">
        <f>SUM(D18:G18)</f>
        <v>3074259</v>
      </c>
    </row>
    <row r="19" spans="2:8" ht="13.5" thickTop="1" x14ac:dyDescent="0.2"/>
    <row r="21" spans="2:8" x14ac:dyDescent="0.2">
      <c r="B21" s="1" t="s">
        <v>85</v>
      </c>
    </row>
    <row r="22" spans="2:8" x14ac:dyDescent="0.2">
      <c r="B22" s="1" t="s">
        <v>109</v>
      </c>
    </row>
    <row r="23" spans="2:8" x14ac:dyDescent="0.2">
      <c r="B23" s="1" t="s">
        <v>110</v>
      </c>
      <c r="G23" s="30"/>
    </row>
    <row r="24" spans="2:8" x14ac:dyDescent="0.2">
      <c r="B24" s="1" t="s">
        <v>111</v>
      </c>
    </row>
    <row r="25" spans="2:8" x14ac:dyDescent="0.2">
      <c r="B25" s="1"/>
    </row>
    <row r="26" spans="2:8" x14ac:dyDescent="0.2">
      <c r="B26" s="1" t="s">
        <v>85</v>
      </c>
    </row>
    <row r="27" spans="2:8" x14ac:dyDescent="0.2">
      <c r="B27" s="1" t="s">
        <v>86</v>
      </c>
    </row>
    <row r="28" spans="2:8" x14ac:dyDescent="0.2">
      <c r="B28" s="1" t="s">
        <v>87</v>
      </c>
    </row>
  </sheetData>
  <mergeCells count="1">
    <mergeCell ref="B3:H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47"/>
  <sheetViews>
    <sheetView tabSelected="1" topLeftCell="A22" zoomScale="80" zoomScaleNormal="80" workbookViewId="0">
      <selection activeCell="J27" sqref="J27"/>
    </sheetView>
  </sheetViews>
  <sheetFormatPr defaultColWidth="9.140625" defaultRowHeight="12.75" x14ac:dyDescent="0.2"/>
  <cols>
    <col min="1" max="1" width="1.28515625" style="1" customWidth="1"/>
    <col min="2" max="2" width="59.140625" style="4" customWidth="1"/>
    <col min="3" max="3" width="11.85546875" style="1" customWidth="1"/>
    <col min="4" max="4" width="18.85546875" style="2" customWidth="1"/>
    <col min="5" max="5" width="17.85546875" style="2" customWidth="1"/>
    <col min="6" max="6" width="17.42578125" style="1" customWidth="1"/>
    <col min="7" max="7" width="11.7109375" style="1" bestFit="1" customWidth="1"/>
    <col min="8" max="16384" width="9.140625" style="1"/>
  </cols>
  <sheetData>
    <row r="1" spans="2:7" x14ac:dyDescent="0.2">
      <c r="B1" s="19" t="s">
        <v>0</v>
      </c>
    </row>
    <row r="2" spans="2:7" x14ac:dyDescent="0.2">
      <c r="B2" s="19"/>
    </row>
    <row r="3" spans="2:7" ht="27.75" customHeight="1" x14ac:dyDescent="0.2">
      <c r="B3" s="101" t="s">
        <v>106</v>
      </c>
      <c r="C3" s="101"/>
      <c r="D3" s="101"/>
      <c r="E3" s="101"/>
      <c r="F3" s="74"/>
      <c r="G3" s="74"/>
    </row>
    <row r="4" spans="2:7" ht="13.5" thickBot="1" x14ac:dyDescent="0.25"/>
    <row r="5" spans="2:7" ht="13.5" thickTop="1" x14ac:dyDescent="0.2">
      <c r="B5" s="76"/>
      <c r="C5" s="77"/>
      <c r="D5" s="107" t="s">
        <v>42</v>
      </c>
      <c r="E5" s="107"/>
    </row>
    <row r="6" spans="2:7" ht="39" thickBot="1" x14ac:dyDescent="0.25">
      <c r="B6" s="78" t="s">
        <v>40</v>
      </c>
      <c r="C6" s="79" t="s">
        <v>38</v>
      </c>
      <c r="D6" s="80" t="s">
        <v>107</v>
      </c>
      <c r="E6" s="80" t="s">
        <v>108</v>
      </c>
    </row>
    <row r="7" spans="2:7" ht="26.25" thickTop="1" x14ac:dyDescent="0.2">
      <c r="B7" s="60" t="s">
        <v>59</v>
      </c>
      <c r="C7" s="61"/>
      <c r="D7" s="61"/>
      <c r="E7" s="61"/>
    </row>
    <row r="8" spans="2:7" x14ac:dyDescent="0.2">
      <c r="B8" s="58" t="s">
        <v>60</v>
      </c>
      <c r="C8" s="34"/>
      <c r="D8" s="27">
        <v>12747559.09731859</v>
      </c>
      <c r="E8" s="27">
        <v>11365244.076109998</v>
      </c>
    </row>
    <row r="9" spans="2:7" x14ac:dyDescent="0.2">
      <c r="B9" s="58" t="s">
        <v>61</v>
      </c>
      <c r="C9" s="34"/>
      <c r="D9" s="30">
        <v>-9739993.9493857734</v>
      </c>
      <c r="E9" s="30">
        <v>-9304875.0217499975</v>
      </c>
    </row>
    <row r="10" spans="2:7" x14ac:dyDescent="0.2">
      <c r="B10" s="58" t="s">
        <v>62</v>
      </c>
      <c r="C10" s="34"/>
      <c r="D10" s="30">
        <v>-795338.6524072293</v>
      </c>
      <c r="E10" s="30">
        <v>-571834.73552999995</v>
      </c>
    </row>
    <row r="11" spans="2:7" x14ac:dyDescent="0.2">
      <c r="B11" s="58" t="s">
        <v>63</v>
      </c>
      <c r="C11" s="34"/>
      <c r="D11" s="30">
        <v>-967888.0238837488</v>
      </c>
      <c r="E11" s="30">
        <v>-1046048.2659400001</v>
      </c>
    </row>
    <row r="12" spans="2:7" x14ac:dyDescent="0.2">
      <c r="B12" s="58" t="s">
        <v>64</v>
      </c>
      <c r="C12" s="26"/>
      <c r="D12" s="30">
        <v>-152855.78840000002</v>
      </c>
      <c r="E12" s="30">
        <v>-401662.47100000002</v>
      </c>
      <c r="G12" s="30"/>
    </row>
    <row r="13" spans="2:7" x14ac:dyDescent="0.2">
      <c r="B13" s="58" t="s">
        <v>65</v>
      </c>
      <c r="C13" s="26">
        <v>4.1100000000000003</v>
      </c>
      <c r="D13" s="30">
        <v>-794793.50436999998</v>
      </c>
      <c r="E13" s="30">
        <v>-623025.86402999994</v>
      </c>
    </row>
    <row r="14" spans="2:7" x14ac:dyDescent="0.2">
      <c r="B14" s="58" t="s">
        <v>66</v>
      </c>
      <c r="C14" s="26">
        <v>17</v>
      </c>
      <c r="D14" s="27">
        <v>56532.968459999989</v>
      </c>
      <c r="E14" s="27">
        <v>77512.561710000009</v>
      </c>
    </row>
    <row r="15" spans="2:7" x14ac:dyDescent="0.2">
      <c r="B15" s="58" t="s">
        <v>67</v>
      </c>
      <c r="C15" s="26"/>
      <c r="D15" s="30">
        <v>-358955.26879594754</v>
      </c>
      <c r="E15" s="30">
        <v>-248299.24579000002</v>
      </c>
    </row>
    <row r="16" spans="2:7" x14ac:dyDescent="0.2">
      <c r="B16" s="81" t="s">
        <v>68</v>
      </c>
      <c r="C16" s="29"/>
      <c r="D16" s="45">
        <v>2100.96549</v>
      </c>
      <c r="E16" s="45">
        <v>8400.7960399999993</v>
      </c>
    </row>
    <row r="17" spans="2:5" x14ac:dyDescent="0.2">
      <c r="B17" s="81" t="s">
        <v>69</v>
      </c>
      <c r="D17" s="30">
        <v>-15213.893836574605</v>
      </c>
      <c r="E17" s="30">
        <v>-22379.21402000001</v>
      </c>
    </row>
    <row r="18" spans="2:5" x14ac:dyDescent="0.2">
      <c r="B18" s="82" t="s">
        <v>91</v>
      </c>
      <c r="C18" s="17"/>
      <c r="D18" s="38">
        <v>-24411.182519999998</v>
      </c>
      <c r="E18" s="38">
        <v>-45305.28097</v>
      </c>
    </row>
    <row r="19" spans="2:5" ht="25.5" x14ac:dyDescent="0.2">
      <c r="B19" s="65" t="s">
        <v>83</v>
      </c>
      <c r="C19" s="16"/>
      <c r="D19" s="75">
        <f>SUM(D8:D18)</f>
        <v>-43257.232330683997</v>
      </c>
      <c r="E19" s="75">
        <v>-1109972</v>
      </c>
    </row>
    <row r="20" spans="2:5" x14ac:dyDescent="0.2">
      <c r="B20" s="65"/>
      <c r="C20" s="66"/>
      <c r="D20" s="64"/>
      <c r="E20" s="64"/>
    </row>
    <row r="21" spans="2:5" ht="25.5" x14ac:dyDescent="0.2">
      <c r="B21" s="83" t="s">
        <v>70</v>
      </c>
      <c r="C21" s="34"/>
      <c r="D21" s="57"/>
      <c r="E21" s="57"/>
    </row>
    <row r="22" spans="2:5" x14ac:dyDescent="0.2">
      <c r="B22" s="58" t="s">
        <v>71</v>
      </c>
      <c r="C22" s="34"/>
      <c r="D22" s="30">
        <v>-105025.24959000001</v>
      </c>
      <c r="E22" s="30">
        <v>-75353.341259999987</v>
      </c>
    </row>
    <row r="23" spans="2:5" x14ac:dyDescent="0.2">
      <c r="B23" s="82" t="s">
        <v>72</v>
      </c>
      <c r="C23" s="37"/>
      <c r="D23" s="38" t="s">
        <v>39</v>
      </c>
      <c r="E23" s="38">
        <v>176.88</v>
      </c>
    </row>
    <row r="24" spans="2:5" ht="25.5" x14ac:dyDescent="0.2">
      <c r="B24" s="84" t="s">
        <v>73</v>
      </c>
      <c r="C24" s="16"/>
      <c r="D24" s="75">
        <f>D22</f>
        <v>-105025.24959000001</v>
      </c>
      <c r="E24" s="75">
        <v>-21265</v>
      </c>
    </row>
    <row r="25" spans="2:5" x14ac:dyDescent="0.2">
      <c r="B25" s="85"/>
      <c r="C25" s="16"/>
      <c r="D25" s="64"/>
      <c r="E25" s="64"/>
    </row>
    <row r="26" spans="2:5" x14ac:dyDescent="0.2">
      <c r="B26" s="59" t="s">
        <v>74</v>
      </c>
      <c r="C26" s="34"/>
      <c r="D26" s="57"/>
      <c r="E26" s="56"/>
    </row>
    <row r="27" spans="2:5" x14ac:dyDescent="0.2">
      <c r="B27" s="58" t="s">
        <v>75</v>
      </c>
      <c r="C27" s="26">
        <v>11</v>
      </c>
      <c r="D27" s="27">
        <v>4526662.5</v>
      </c>
      <c r="E27" s="27">
        <v>4339000</v>
      </c>
    </row>
    <row r="28" spans="2:5" x14ac:dyDescent="0.2">
      <c r="B28" s="81" t="s">
        <v>76</v>
      </c>
      <c r="C28" s="29">
        <v>11</v>
      </c>
      <c r="D28" s="30">
        <v>-4817625</v>
      </c>
      <c r="E28" s="30">
        <v>-3312712.0024399995</v>
      </c>
    </row>
    <row r="29" spans="2:5" x14ac:dyDescent="0.2">
      <c r="B29" s="81" t="s">
        <v>89</v>
      </c>
      <c r="C29" s="29"/>
      <c r="D29" s="30">
        <v>-9502.628560000001</v>
      </c>
      <c r="E29" s="30">
        <v>-208860.63477000003</v>
      </c>
    </row>
    <row r="30" spans="2:5" x14ac:dyDescent="0.2">
      <c r="B30" s="81" t="s">
        <v>90</v>
      </c>
      <c r="C30" s="29"/>
      <c r="D30" s="27">
        <v>227524.55400999996</v>
      </c>
      <c r="E30" s="30">
        <v>202832.32537000004</v>
      </c>
    </row>
    <row r="31" spans="2:5" x14ac:dyDescent="0.2">
      <c r="B31" s="82" t="s">
        <v>77</v>
      </c>
      <c r="C31" s="37"/>
      <c r="D31" s="38">
        <v>-99600</v>
      </c>
      <c r="E31" s="38">
        <v>-184000</v>
      </c>
    </row>
    <row r="32" spans="2:5" ht="38.25" x14ac:dyDescent="0.2">
      <c r="B32" s="65" t="s">
        <v>78</v>
      </c>
      <c r="C32" s="16"/>
      <c r="D32" s="75">
        <f>SUM(D27:D31)</f>
        <v>-172540.57455000002</v>
      </c>
      <c r="E32" s="32">
        <v>952274</v>
      </c>
    </row>
    <row r="33" spans="2:5" x14ac:dyDescent="0.2">
      <c r="B33" s="85"/>
      <c r="C33" s="16"/>
      <c r="D33" s="64"/>
      <c r="E33" s="64"/>
    </row>
    <row r="34" spans="2:5" ht="25.5" x14ac:dyDescent="0.2">
      <c r="B34" s="86" t="s">
        <v>79</v>
      </c>
      <c r="C34" s="14"/>
      <c r="D34" s="89">
        <f>D19+D24+D32</f>
        <v>-320823.05647068401</v>
      </c>
      <c r="E34" s="89">
        <v>-178963</v>
      </c>
    </row>
    <row r="35" spans="2:5" x14ac:dyDescent="0.2">
      <c r="B35" s="82" t="s">
        <v>80</v>
      </c>
      <c r="C35" s="37"/>
      <c r="D35" s="38">
        <v>4174.1343851465945</v>
      </c>
      <c r="E35" s="38">
        <v>-67095.334250000175</v>
      </c>
    </row>
    <row r="36" spans="2:5" x14ac:dyDescent="0.2">
      <c r="B36" s="63" t="s">
        <v>81</v>
      </c>
      <c r="C36" s="66">
        <v>7</v>
      </c>
      <c r="D36" s="70">
        <v>1691686.491890833</v>
      </c>
      <c r="E36" s="70">
        <v>2344057</v>
      </c>
    </row>
    <row r="37" spans="2:5" ht="26.25" thickBot="1" x14ac:dyDescent="0.25">
      <c r="B37" s="87" t="s">
        <v>82</v>
      </c>
      <c r="C37" s="88">
        <v>7</v>
      </c>
      <c r="D37" s="43">
        <f>D34+D35+D36</f>
        <v>1375037.5698052957</v>
      </c>
      <c r="E37" s="43">
        <v>2225771.2270400012</v>
      </c>
    </row>
    <row r="38" spans="2:5" ht="13.5" thickTop="1" x14ac:dyDescent="0.2"/>
    <row r="40" spans="2:5" x14ac:dyDescent="0.2">
      <c r="B40" s="1" t="s">
        <v>85</v>
      </c>
    </row>
    <row r="41" spans="2:5" x14ac:dyDescent="0.2">
      <c r="B41" s="1" t="s">
        <v>109</v>
      </c>
    </row>
    <row r="42" spans="2:5" x14ac:dyDescent="0.2">
      <c r="B42" s="1" t="s">
        <v>110</v>
      </c>
    </row>
    <row r="43" spans="2:5" x14ac:dyDescent="0.2">
      <c r="B43" s="1" t="s">
        <v>111</v>
      </c>
    </row>
    <row r="44" spans="2:5" x14ac:dyDescent="0.2">
      <c r="B44" s="1"/>
    </row>
    <row r="45" spans="2:5" x14ac:dyDescent="0.2">
      <c r="B45" s="1" t="s">
        <v>85</v>
      </c>
    </row>
    <row r="46" spans="2:5" x14ac:dyDescent="0.2">
      <c r="B46" s="1" t="s">
        <v>86</v>
      </c>
    </row>
    <row r="47" spans="2:5" x14ac:dyDescent="0.2">
      <c r="B47" s="1" t="s">
        <v>87</v>
      </c>
    </row>
  </sheetData>
  <mergeCells count="2">
    <mergeCell ref="D5:E5"/>
    <mergeCell ref="B3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ОИК</vt:lpstr>
      <vt:lpstr>ДДС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2024-08-08T05:00:49Z</dcterms:modified>
</cp:coreProperties>
</file>