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tmp.kz\Общий ресурс\ФО\ЦБ\на KASE\"/>
    </mc:Choice>
  </mc:AlternateContent>
  <xr:revisionPtr revIDLastSave="0" documentId="13_ncr:1_{DE5597FE-092A-49BE-ACD8-2FE8F14EC513}" xr6:coauthVersionLast="47" xr6:coauthVersionMax="47" xr10:uidLastSave="{00000000-0000-0000-0000-000000000000}"/>
  <bookViews>
    <workbookView xWindow="-120" yWindow="-120" windowWidth="29040" windowHeight="15840" xr2:uid="{0C39DF94-877A-4A5B-948E-10FF9BC13ECF}"/>
  </bookViews>
  <sheets>
    <sheet name="BS" sheetId="1" r:id="rId1"/>
    <sheet name="PL" sheetId="2" r:id="rId2"/>
    <sheet name="ДДС" sheetId="3" r:id="rId3"/>
    <sheet name="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RSE3">'[2]TOD_ capital repair'!$K$625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verage_USD_X_rate_2001">[3]Summary!$E$5</definedName>
    <definedName name="backwrite">[4]setup!$D$1</definedName>
    <definedName name="basic_level">'[5]Threshold Table'!$A$6:$C$11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company">'[4]Cover Sheet'!$B$14</definedName>
    <definedName name="country">[6]misc!$B$1</definedName>
    <definedName name="currency">[6]misc!$B$2</definedName>
    <definedName name="cyp">'[7]FS-97'!$BA$90</definedName>
    <definedName name="excess_count">'[8]SA Procedures'!$C$32</definedName>
    <definedName name="interm_level">'[5]Threshold Table'!$D$6:$F$11</definedName>
    <definedName name="J__KZT_000">[3]Summary!$E$8</definedName>
    <definedName name="L_Adjust">[9]Links!$H$1:$H$65536</definedName>
    <definedName name="L_AJE_Tot">[9]Links!$G$1:$G$65536</definedName>
    <definedName name="L_CY_Beg">[9]Links!$F$1:$F$65536</definedName>
    <definedName name="L_CY_End">[9]Links!$J$1:$J$65536</definedName>
    <definedName name="L_PY_End">[9]Links!$K$1:$K$65536</definedName>
    <definedName name="L_RJE_Tot">[9]Links!$I$1:$I$65536</definedName>
    <definedName name="new">'[10]$ IS'!$A$1:$BH$34</definedName>
    <definedName name="period_to">[11]PARAM!$E$13</definedName>
    <definedName name="pr">[12]Anlagevermögen!$A$1:$Z$29</definedName>
    <definedName name="Q1_901s_materials">'[13]Production_Ref Q-1-3'!$V$32:$V$82</definedName>
    <definedName name="Q1_902_903s">'[13]Production_Ref Q-1-3'!$V$83:$V$104</definedName>
    <definedName name="Q1_excise_tax">'[13]Production_Ref Q-1-3'!$V$28</definedName>
    <definedName name="Q1_KLO_Royalty_KZT">'[13]Production_Ref Q-1-3'!$S$17</definedName>
    <definedName name="Q1_overheads_KZT">'[13]Production_Ref Q-1-3'!$Q$17:$R$17,'[13]Production_Ref Q-1-3'!$T$19:$T$23,'[13]Production_Ref Q-1-3'!$T$26,'[13]Production_Ref Q-1-3'!$Q$30,'[13]Production_Ref Q-1-3'!$T$106:$T$258,'[13]Production_Ref Q-1-3'!$T$265:$T$268</definedName>
    <definedName name="Q1_pipeline_tariff">'[13]Production_Ref Q-1-3'!$V$24</definedName>
    <definedName name="Q1_railway_tariff">'[13]Production_Ref Q-1-3'!$V$25</definedName>
    <definedName name="Q1_TurgaiPetroleum">'[13]Production_Ref Q-1-3'!$S$30</definedName>
    <definedName name="Q2_901s_materials">'[13]Production_Ref Q-1-3'!$N$32:$N$82</definedName>
    <definedName name="Q2_902_903s">'[13]Production_Ref Q-1-3'!$N$83:$N$104</definedName>
    <definedName name="Q2_AJE50_901s">'[13]Production_Ref Q-1-3'!$N$273</definedName>
    <definedName name="Q2_AJE51_KLO_USD">'[13]Production_Ref Q-1-3'!$N$275</definedName>
    <definedName name="Q2_AJE62_pipeline_tariff">'[13]Production_Ref Q-1-3'!$N$277</definedName>
    <definedName name="Q2_AJE68_pipeline_tariff">'[13]Production_Ref Q-1-3'!$N$279</definedName>
    <definedName name="Q2_AJE77_pipeline_tariff">'[13]Production_Ref Q-1-3'!$N$283</definedName>
    <definedName name="Q2_excise_tax">'[13]Production_Ref Q-1-3'!$N$28</definedName>
    <definedName name="Q2_KTO_crude">'[13]Production_Ref Q-1-3'!$N$281</definedName>
    <definedName name="Q2_overheads">'[13]Production_Ref Q-1-3'!$N$7:$N$23,'[13]Production_Ref Q-1-3'!$N$26,'[13]Production_Ref Q-1-3'!$N$106:$N$258</definedName>
    <definedName name="Q2_pipeline_tariff">'[13]Production_Ref Q-1-3'!$N$24</definedName>
    <definedName name="Q2_railway_tariff">'[13]Production_Ref Q-1-3'!$N$25</definedName>
    <definedName name="Q2_TurgaiPetroleum_KZT">'[13]Production_Ref Q-1-3'!$K$31</definedName>
    <definedName name="Q3_901s_materials">'[13]Production_Ref Q-1-3'!$G$32:$G$82</definedName>
    <definedName name="Q3_902_903s">'[13]Production_Ref Q-1-3'!$G$83:$G$104</definedName>
    <definedName name="Q3_AJE10_KLO">'[13]Production_Ref Q-1-3'!$G$287</definedName>
    <definedName name="Q3_AJE11_pipeline_tariff">'[13]Production_Ref Q-1-3'!$G$289</definedName>
    <definedName name="Q3_excise_tax">'[13]Production_Ref Q-1-3'!$G$28</definedName>
    <definedName name="Q3_overheads">'[13]Production_Ref Q-1-3'!$G$17:$G$23,'[13]Production_Ref Q-1-3'!$G$26,'[13]Production_Ref Q-1-3'!$G$106:$G$143,'[13]Production_Ref Q-1-3'!$G$144:$G$180,'[13]Production_Ref Q-1-3'!$G$181:$G$217,'[13]Production_Ref Q-1-3'!$G$218:$G$258,'[13]Production_Ref Q-1-3'!$G$285</definedName>
    <definedName name="Q3_pipeline_tariff">'[13]Production_Ref Q-1-3'!$G$24</definedName>
    <definedName name="Q3_railway_tariff">'[13]Production_Ref Q-1-3'!$G$25</definedName>
    <definedName name="Q3_TurgaiPetroleum">'[13]Production_Ref Q-1-3'!$G$31</definedName>
    <definedName name="Ref_10">'[14]FA Movement Kyrg'!$I$39</definedName>
    <definedName name="Ref_11">'[14]FA Movement Kyrg'!$K$39</definedName>
    <definedName name="Ref_12">'[14]FA Movement Kyrg'!$K$17</definedName>
    <definedName name="Ref_13">'[14]FA Movement Kyrg'!$C$17</definedName>
    <definedName name="Ref_14">'[14]FA Movement Kyrg'!$E$17</definedName>
    <definedName name="Ref_2">'[14]FA Movement Kyrg'!$A$1</definedName>
    <definedName name="Ref_4">'[14]FA Movement Kyrg'!$A$19</definedName>
    <definedName name="Ref_5">'[14]FA Movement Kyrg'!$C$17</definedName>
    <definedName name="Ref_6">'[14]FA Movement Kyrg'!$K$17</definedName>
    <definedName name="Ref_7">'[14]FA Movement Kyrg'!$C$28</definedName>
    <definedName name="Ref_8">'[14]FA Movement Kyrg'!$C$28</definedName>
    <definedName name="Ref_9">'[14]FA Movement Kyrg'!$K$28</definedName>
    <definedName name="TextRefCopy121">'[15]KAS vs GAAP'!$Q$10</definedName>
    <definedName name="TextRefCopy122">'[15]KAS vs GAAP'!$N$8</definedName>
    <definedName name="TextRefCopy146">'[15]KAS vs GAAP'!$N$10</definedName>
    <definedName name="TextRefCopy147">'[15]KAS vs GAAP'!$R$12</definedName>
    <definedName name="TextRefCopy181">'[16]General Director'!$P$55</definedName>
    <definedName name="TextRefCopy182">'[16]salary test'!$N$60</definedName>
    <definedName name="TextRefCopy185">'[16]General Director'!$P$85</definedName>
    <definedName name="TextRefCopy186">'[16]salary test'!$N$92</definedName>
    <definedName name="TextRefCopy188">'[16]bonus and vacation'!$E$19</definedName>
    <definedName name="TextRefCopy189">[16]summary!$C$13</definedName>
    <definedName name="TextRefCopy193">[16]summary!$C$16</definedName>
    <definedName name="TextRefCopy194">'[16]salary test'!$N$67</definedName>
    <definedName name="TextRefCopy195">'[16]staff list'!$A$138</definedName>
    <definedName name="TextRefCopy196">[16]summary!$A$1</definedName>
    <definedName name="TextRefCopy206">'[17]Movement schedule'!$E$28</definedName>
    <definedName name="TextRefCopy207">'[17]Movement schedule'!$E$29</definedName>
    <definedName name="TextRefCopy208">'[17]Movement schedule'!$E$31</definedName>
    <definedName name="TextRefCopy263">[18]Atyrau!$R$13</definedName>
    <definedName name="TextRefCopy265">[18]Atyrau!$R$16</definedName>
    <definedName name="TextRefCopy266">[18]Atyrau!$R$15</definedName>
    <definedName name="TextRefCopy75">'[19]2006 AJE RJE'!$G$82</definedName>
    <definedName name="TextRefCopyRangeCount" hidden="1">54</definedName>
    <definedName name="TextRefCopyRangeCount_1" hidden="1">2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x">'[20]Balance Sheet'!$F$5</definedName>
    <definedName name="XREF_COLUMN_1" hidden="1">[21]DIT!#REF!</definedName>
    <definedName name="XREF_COLUMN_10" hidden="1">'[22]8082'!$P$1:$P$65536</definedName>
    <definedName name="XREF_COLUMN_2" hidden="1">'[23]Analysis COP'!#REF!</definedName>
    <definedName name="XREF_COLUMN_3" hidden="1">'[22]8250'!$D$1:$D$65536</definedName>
    <definedName name="XREF_COLUMN_4" hidden="1">'[22]8140'!$P$1:$P$65536</definedName>
    <definedName name="XREF_COLUMN_6" hidden="1">'[22]8070'!$P$1:$P$65536</definedName>
    <definedName name="XREF_COLUMN_7" hidden="1">'[22]8145'!$P$1:$P$65536</definedName>
    <definedName name="XREF_COLUMN_8" hidden="1">'[22]8200'!$P$1:$P$65536</definedName>
    <definedName name="XREF_COLUMN_9" hidden="1">'[22]8113'!$P$1:$P$65536</definedName>
    <definedName name="XRefActiveRow" hidden="1">#REF!</definedName>
    <definedName name="XRefColumnsCount" hidden="1">1</definedName>
    <definedName name="XRefCopy1Row" hidden="1">[23]XREF!#REF!</definedName>
    <definedName name="XRefCopy2Row" hidden="1">#REF!</definedName>
    <definedName name="XRefCopyRangeCount" hidden="1">3</definedName>
    <definedName name="XRefPaste10" hidden="1">'[22]8145'!$O$17</definedName>
    <definedName name="XRefPaste10Row" hidden="1">[22]XREF!$A$11:$IV$11</definedName>
    <definedName name="XRefPaste11" hidden="1">'[22]8200'!$O$17</definedName>
    <definedName name="XRefPaste11Row" hidden="1">[22]XREF!$A$12:$IV$12</definedName>
    <definedName name="XRefPaste12" hidden="1">'[22]8113'!$O$16</definedName>
    <definedName name="XRefPaste12Row" hidden="1">[22]XREF!$A$13:$IV$13</definedName>
    <definedName name="XRefPaste13" hidden="1">'[22]8082'!$O$16</definedName>
    <definedName name="XRefPaste13Row" hidden="1">[22]XREF!$A$14:$IV$14</definedName>
    <definedName name="XRefPaste2Row" hidden="1">[23]XREF!#REF!</definedName>
    <definedName name="XRefPaste3" hidden="1">'[22]8180 (8181,8182)'!$O$20</definedName>
    <definedName name="XRefPaste3Row" hidden="1">[22]XREF!$A$4:$IV$4</definedName>
    <definedName name="XRefPaste4" hidden="1">'[22]8210'!$O$18</definedName>
    <definedName name="XRefPaste4Row" hidden="1">[22]XREF!$A$5:$IV$5</definedName>
    <definedName name="XRefPaste5" hidden="1">'[22]8250'!$C$44</definedName>
    <definedName name="XRefPaste5Row" hidden="1">[22]XREF!$A$6:$IV$6</definedName>
    <definedName name="XRefPaste6" hidden="1">'[22]8140'!$O$16</definedName>
    <definedName name="XRefPaste6Row" hidden="1">[22]XREF!$A$7:$IV$7</definedName>
    <definedName name="XRefPaste7Row" hidden="1">[22]XREF!$A$8:$IV$8</definedName>
    <definedName name="XRefPaste8Row" hidden="1">[22]XREF!$A$9:$IV$9</definedName>
    <definedName name="XRefPaste9" hidden="1">'[22]8070'!$O$18</definedName>
    <definedName name="XRefPaste9Row" hidden="1">[22]XREF!$A$10:$IV$10</definedName>
    <definedName name="XRefPasteRangeCount" hidden="1">3</definedName>
    <definedName name="_xlnm.Database">#REF!</definedName>
    <definedName name="биржа">[24]База!$A$1:$T$65536</definedName>
    <definedName name="биржа1">[24]База!$B$1:$T$65536</definedName>
    <definedName name="курс">'[25]Базовые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Подготовка_к_печати_и_сохранение0710">#N/A</definedName>
    <definedName name="_xlnm.Recorder">#REF!</definedName>
    <definedName name="РМП15">'[25]Базовые данные'!$D$37</definedName>
    <definedName name="РМП200">'[25]Базовые данные'!$D$39</definedName>
    <definedName name="РМП40">'[25]Базовые данные'!$D$38</definedName>
    <definedName name="РМП600">'[25]Базовые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Т" hidden="1">'[23]Analysis COP'!#REF!</definedName>
    <definedName name="та" hidden="1">#REF!</definedName>
    <definedName name="тм" hidden="1">[21]DIT!#REF!</definedName>
    <definedName name="Флажок16_Щелкнуть">#N/A</definedName>
    <definedName name="Цена_55">[26]LME_prices!$F$177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" l="1"/>
  <c r="H9" i="4"/>
  <c r="F33" i="3"/>
  <c r="E33" i="3"/>
  <c r="F30" i="3"/>
  <c r="E30" i="3"/>
  <c r="F29" i="3"/>
  <c r="E29" i="3"/>
  <c r="F23" i="3"/>
  <c r="E23" i="3"/>
  <c r="F17" i="3"/>
  <c r="E17" i="3"/>
  <c r="F23" i="2"/>
  <c r="E23" i="2"/>
  <c r="F18" i="2"/>
  <c r="E18" i="2"/>
  <c r="F16" i="2"/>
  <c r="E16" i="2"/>
  <c r="F12" i="2"/>
  <c r="E12" i="2"/>
  <c r="F7" i="2"/>
  <c r="E7" i="2"/>
  <c r="F48" i="1"/>
  <c r="E48" i="1"/>
  <c r="F47" i="1"/>
  <c r="E47" i="1"/>
  <c r="F46" i="1"/>
  <c r="E46" i="1"/>
  <c r="F37" i="1"/>
  <c r="E37" i="1"/>
  <c r="F29" i="1"/>
  <c r="E29" i="1"/>
  <c r="E28" i="1"/>
  <c r="E27" i="1"/>
  <c r="E26" i="1"/>
  <c r="F21" i="1"/>
  <c r="E21" i="1"/>
  <c r="F20" i="1"/>
  <c r="E20" i="1"/>
  <c r="F13" i="1"/>
  <c r="E13" i="1"/>
</calcChain>
</file>

<file path=xl/sharedStrings.xml><?xml version="1.0" encoding="utf-8"?>
<sst xmlns="http://schemas.openxmlformats.org/spreadsheetml/2006/main" count="155" uniqueCount="119">
  <si>
    <t>АО «УСТЬ-КАМЕНОГОРСКИЙ ТИТАНО-МАГНИЕВЫЙ КОМБИНАТ»</t>
  </si>
  <si>
    <t>Предварительный консолидированный отчет о финансовом положении по состоянию на 31 марта 2023 года</t>
  </si>
  <si>
    <t>В тысячах тенге</t>
  </si>
  <si>
    <t>Прим.</t>
  </si>
  <si>
    <t>31.03.2023 г.</t>
  </si>
  <si>
    <t>31.12.2022 г.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</si>
  <si>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</si>
  <si>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</si>
  <si>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</si>
  <si>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</si>
  <si>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</si>
  <si>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</si>
  <si>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</si>
  <si>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</si>
  <si>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</si>
  <si>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</si>
  <si>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</si>
  <si>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</si>
  <si>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</si>
  <si>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</si>
  <si>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</si>
  <si>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</si>
  <si>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</si>
  <si>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</si>
  <si>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 xml:space="preserve">Капитал </t>
  </si>
  <si>
    <t>Акционерный капитал</t>
  </si>
  <si>
    <t>Дополнительно оплаченный капитал</t>
  </si>
  <si>
    <t>Резерв по курсовым разницам</t>
  </si>
  <si>
    <t>Прочие резервы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</si>
  <si>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</si>
  <si>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</si>
  <si>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</si>
  <si>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</si>
  <si>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</si>
  <si>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</si>
  <si>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</si>
  <si>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</si>
  <si>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</si>
  <si>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</si>
  <si>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</si>
  <si>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Краткосрочные резервы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</si>
  <si>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</si>
  <si>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</si>
  <si>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</si>
  <si>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</si>
  <si>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</si>
  <si>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</si>
  <si>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простой акции, тенге</t>
  </si>
  <si>
    <t>Балансовая стоимость привилегированной акции, тенге</t>
  </si>
  <si>
    <t>Предварительный консолидированный отчет о прибылях и убытках и прочем совокупном доходе за период, закончившийся 31 марта 2023 года</t>
  </si>
  <si>
    <t>Прим</t>
  </si>
  <si>
    <t>за три месяца, закончившихся 31 марта 2023г.</t>
  </si>
  <si>
    <t>за три месяца, закончившихся 31 марта 2022г.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</si>
  <si>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</si>
  <si>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</si>
  <si>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</si>
  <si>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</si>
  <si>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</si>
  <si>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</si>
  <si>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</si>
  <si>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</si>
  <si>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</si>
  <si>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 xml:space="preserve"> -   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</si>
  <si>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</si>
  <si>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</si>
  <si>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</si>
  <si>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</si>
  <si>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</si>
  <si>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</si>
  <si>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 xml:space="preserve"> </t>
  </si>
  <si>
    <t xml:space="preserve"> Статьи, которые впоследствии не будут расклассифицированы в состав прибылей или убытков 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</si>
  <si>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</si>
  <si>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</si>
  <si>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 xml:space="preserve">Прибыль на акцию, базовая и разводненная </t>
  </si>
  <si>
    <t>(в тенге на акцию)</t>
  </si>
  <si>
    <t>Простые акции</t>
  </si>
  <si>
    <t>Предварительный консолидированный отчет о движении денежных средств за период, закончившийся 31 марта 2023 года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</si>
  <si>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</si>
  <si>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</si>
  <si>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</si>
  <si>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</si>
  <si>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</si>
  <si>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</si>
  <si>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</si>
  <si>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</si>
  <si>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</si>
  <si>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</si>
  <si>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</si>
  <si>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</si>
  <si>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</si>
  <si>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</si>
  <si>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</si>
  <si>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</si>
  <si>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</si>
  <si>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</si>
  <si>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</si>
  <si>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</si>
  <si>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</si>
  <si>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</si>
  <si>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</si>
  <si>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</si>
  <si>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</si>
  <si>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</si>
  <si>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</si>
  <si>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</si>
  <si>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</si>
  <si>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Предварительный консолидированный отчет об изменениях в капитале за период, закончившийся 31 марта 2023 года</t>
  </si>
  <si>
    <t>На 01 января 2022 года</t>
  </si>
  <si>
    <t>Прибыль за 3 месяца 2022 года</t>
  </si>
  <si>
    <t>Дивиденды</t>
  </si>
  <si>
    <t>На 31 марта 2022 года</t>
  </si>
  <si>
    <t>Прибыль за 2022 год</t>
  </si>
  <si>
    <t>На 01 января 2023 года</t>
  </si>
  <si>
    <t>Прибыль за 3 месяца 2023 года</t>
  </si>
  <si>
    <t xml:space="preserve">На 31 марта 2023 года  </t>
  </si>
  <si>
    <t>Президент АО "УКТМК"</t>
  </si>
  <si>
    <t>А.Т.Мамутова</t>
  </si>
  <si>
    <t>А.С.Будукова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</si>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</sst>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_);_(* \(#,##0\);_(* &quot;-&quot;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91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43" fontId="0" fillId="0" borderId="0" xfId="1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164" fontId="0" fillId="0" borderId="0" xfId="1" applyNumberFormat="1" applyFont="1"/>
    <xf numFmtId="164" fontId="0" fillId="0" borderId="2" xfId="1" applyNumberFormat="1" applyFont="1" applyBorder="1" applyAlignme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/>
    <xf numFmtId="0" fontId="6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164" fontId="3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0" fillId="0" borderId="2" xfId="1" applyNumberFormat="1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vertical="center" wrapText="1"/>
    </xf>
    <xf numFmtId="0" fontId="0" fillId="0" borderId="1" xfId="0" applyBorder="1" applyAlignment="1">
      <alignment wrapText="1"/>
    </xf>
    <xf numFmtId="164" fontId="6" fillId="0" borderId="1" xfId="1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vertical="center"/>
    </xf>
    <xf numFmtId="164" fontId="0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164" fontId="0" fillId="0" borderId="2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1" xfId="1" applyNumberFormat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vertical="center" wrapText="1"/>
    </xf>
    <xf numFmtId="164" fontId="9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2" fillId="0" borderId="0" xfId="1" applyNumberFormat="1" applyFont="1"/>
    <xf numFmtId="0" fontId="5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7" fillId="0" borderId="0" xfId="1" applyNumberFormat="1" applyFont="1" applyBorder="1" applyAlignment="1">
      <alignment vertical="center" wrapText="1"/>
    </xf>
    <xf numFmtId="165" fontId="10" fillId="0" borderId="0" xfId="1" applyNumberFormat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6" fontId="12" fillId="0" borderId="0" xfId="2" applyNumberFormat="1" applyFont="1" applyAlignment="1">
      <alignment vertical="center"/>
    </xf>
  </cellXfs>
  <cellStyles count="3">
    <cellStyle name="Обычный" xfId="0" builtinId="0"/>
    <cellStyle name="Обычный_ФО Формы для заполнения 3 кв 2014" xfId="2" xr:uid="{14E18DBE-916E-4D97-B581-E605A015B1D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8B9B-11A1-40A4-961A-E43398F35267}">
  <sheetPr>
    <tabColor rgb="FF92D050"/>
  </sheetPr>
  <dimension ref="A2:G57"/>
  <sheetViews>
    <sheetView tabSelected="1" topLeftCell="A37" workbookViewId="0">
      <selection activeCell="A55" sqref="A55:B57"/>
    </sheetView>
  </sheetViews>
  <sheetFormatPr defaultRowHeight="15" x14ac:dyDescent="0.25"/>
  <cols>
    <col min="1" max="1" width="59" customWidth="1"/>
    <col min="3" max="3" width="14.28515625" style="9" bestFit="1" customWidth="1"/>
    <col min="4" max="4" width="14.5703125" style="9" bestFit="1" customWidth="1"/>
    <col min="5" max="5" width="12.85546875" style="3" bestFit="1" customWidth="1"/>
    <col min="6" max="6" width="15.7109375" customWidth="1"/>
    <col min="7" max="7" width="12.85546875" bestFit="1" customWidth="1"/>
  </cols>
  <sheetData>
    <row r="2" spans="1:7" x14ac:dyDescent="0.25">
      <c r="A2" s="1" t="s">
        <v>0</v>
      </c>
      <c r="B2" s="1"/>
      <c r="C2" s="2"/>
      <c r="D2" s="2"/>
    </row>
    <row r="3" spans="1:7" ht="24" customHeight="1" x14ac:dyDescent="0.25">
      <c r="A3" s="86" t="s">
        <v>1</v>
      </c>
      <c r="B3" s="86"/>
      <c r="C3" s="86"/>
      <c r="D3" s="86"/>
    </row>
    <row r="4" spans="1:7" ht="15.75" thickBot="1" x14ac:dyDescent="0.3">
      <c r="A4" s="4" t="s">
        <v>2</v>
      </c>
      <c r="B4" s="5" t="s">
        <v>3</v>
      </c>
      <c r="C4" s="6" t="s">
        <v>4</v>
      </c>
      <c r="D4" s="6" t="s">
        <v>5</v>
      </c>
    </row>
    <row r="5" spans="1:7" x14ac:dyDescent="0.25">
      <c r="A5" s="7" t="s">
        <v>6</v>
      </c>
      <c r="B5" s="8"/>
      <c r="D5" s="10"/>
    </row>
    <row r="6" spans="1:7" x14ac:dyDescent="0.25">
      <c r="A6" s="11" t="s">
        <v>7</v>
      </c>
      <c r="B6" s="12"/>
      <c r="C6" s="13"/>
      <c r="D6" s="14"/>
    </row>
    <row r="7" spans="1:7" x14ac:dyDescent="0.25">
      <c r="A7" s="15" t="s">
        <v>8</v>
      </c>
      <c r="B7" s="15">
        <v>4</v>
      </c>
      <c r="C7" s="16">
        <v>82156074</v>
      </c>
      <c r="D7" s="17">
        <v>82783499</v>
      </c>
      <c r="F7" s="3"/>
      <c r="G7" s="3"/>
    </row>
    <row r="8" spans="1:7" x14ac:dyDescent="0.25">
      <c r="A8" s="15" t="s">
        <v>9</v>
      </c>
      <c r="B8" s="12"/>
      <c r="C8" s="16">
        <v>2690286</v>
      </c>
      <c r="D8" s="17">
        <v>2829152</v>
      </c>
      <c r="F8" s="3"/>
      <c r="G8" s="3"/>
    </row>
    <row r="9" spans="1:7" x14ac:dyDescent="0.25">
      <c r="A9" s="15" t="s">
        <v>10</v>
      </c>
      <c r="B9" s="12"/>
      <c r="C9" s="16">
        <v>259807</v>
      </c>
      <c r="D9" s="17">
        <v>286204</v>
      </c>
      <c r="F9" s="3"/>
      <c r="G9" s="3"/>
    </row>
    <row r="10" spans="1:7" x14ac:dyDescent="0.25">
      <c r="A10" s="15" t="s">
        <v>11</v>
      </c>
      <c r="B10" s="15"/>
      <c r="C10" s="16">
        <v>80618</v>
      </c>
      <c r="D10" s="17">
        <v>161795</v>
      </c>
      <c r="F10" s="3"/>
      <c r="G10" s="3"/>
    </row>
    <row r="11" spans="1:7" x14ac:dyDescent="0.25">
      <c r="A11" s="15" t="s">
        <v>12</v>
      </c>
      <c r="B11" s="15">
        <v>5</v>
      </c>
      <c r="C11" s="16">
        <v>1854935</v>
      </c>
      <c r="D11" s="17">
        <v>2041954</v>
      </c>
      <c r="F11" s="3"/>
      <c r="G11" s="3"/>
    </row>
    <row r="12" spans="1:7" ht="15.75" thickBot="1" x14ac:dyDescent="0.3">
      <c r="A12" s="18" t="s">
        <v>13</v>
      </c>
      <c r="B12" s="18">
        <v>6</v>
      </c>
      <c r="C12" s="16">
        <v>113429</v>
      </c>
      <c r="D12" s="19">
        <v>3356760</v>
      </c>
      <c r="F12" s="3"/>
      <c r="G12" s="3"/>
    </row>
    <row r="13" spans="1:7" ht="15.75" thickBot="1" x14ac:dyDescent="0.3">
      <c r="A13" s="20" t="s">
        <v>14</v>
      </c>
      <c r="B13" s="21"/>
      <c r="C13" s="22">
        <v>87155149</v>
      </c>
      <c r="D13" s="22">
        <v>91459364</v>
      </c>
      <c r="E13" s="3">
        <f>SUM(C7:C12)-C13</f>
        <v>0</v>
      </c>
      <c r="F13" s="3">
        <f>SUM(D7:D12)-D13</f>
        <v>0</v>
      </c>
      <c r="G13" s="3"/>
    </row>
    <row r="14" spans="1:7" x14ac:dyDescent="0.25">
      <c r="A14" s="23" t="s">
        <v>15</v>
      </c>
      <c r="B14" s="24"/>
      <c r="C14" s="13"/>
      <c r="D14" s="13"/>
      <c r="F14" s="3"/>
      <c r="G14" s="3"/>
    </row>
    <row r="15" spans="1:7" x14ac:dyDescent="0.25">
      <c r="A15" s="15" t="s">
        <v>16</v>
      </c>
      <c r="B15" s="15">
        <v>7</v>
      </c>
      <c r="C15" s="16">
        <v>63165868</v>
      </c>
      <c r="D15" s="17">
        <v>56163195</v>
      </c>
      <c r="F15" s="3"/>
      <c r="G15" s="3"/>
    </row>
    <row r="16" spans="1:7" x14ac:dyDescent="0.25">
      <c r="A16" s="15" t="s">
        <v>17</v>
      </c>
      <c r="B16" s="15">
        <v>8</v>
      </c>
      <c r="C16" s="16">
        <v>15101535</v>
      </c>
      <c r="D16" s="17">
        <v>24255741</v>
      </c>
      <c r="F16" s="3"/>
      <c r="G16" s="3"/>
    </row>
    <row r="17" spans="1:7" x14ac:dyDescent="0.25">
      <c r="A17" s="15" t="s">
        <v>18</v>
      </c>
      <c r="B17" s="12"/>
      <c r="C17" s="16">
        <v>460012</v>
      </c>
      <c r="D17" s="17">
        <v>164326</v>
      </c>
      <c r="F17" s="3"/>
      <c r="G17" s="3"/>
    </row>
    <row r="18" spans="1:7" x14ac:dyDescent="0.25">
      <c r="A18" s="15" t="s">
        <v>19</v>
      </c>
      <c r="B18" s="15">
        <v>9</v>
      </c>
      <c r="C18" s="16">
        <v>11054141</v>
      </c>
      <c r="D18" s="17">
        <v>8741525</v>
      </c>
      <c r="F18" s="3"/>
      <c r="G18" s="3"/>
    </row>
    <row r="19" spans="1:7" ht="15.75" thickBot="1" x14ac:dyDescent="0.3">
      <c r="A19" s="18" t="s">
        <v>20</v>
      </c>
      <c r="B19" s="18">
        <v>10</v>
      </c>
      <c r="C19" s="16">
        <v>318579</v>
      </c>
      <c r="D19" s="19">
        <v>1402442</v>
      </c>
      <c r="F19" s="3"/>
      <c r="G19" s="3"/>
    </row>
    <row r="20" spans="1:7" ht="15.75" thickBot="1" x14ac:dyDescent="0.3">
      <c r="A20" s="20" t="s">
        <v>21</v>
      </c>
      <c r="B20" s="20"/>
      <c r="C20" s="22">
        <v>90100135</v>
      </c>
      <c r="D20" s="22">
        <v>90727229</v>
      </c>
      <c r="E20" s="3">
        <f>SUM(C14:C19)-C20</f>
        <v>0</v>
      </c>
      <c r="F20" s="3">
        <f>SUM(D14:D19)-D20</f>
        <v>0</v>
      </c>
      <c r="G20" s="3"/>
    </row>
    <row r="21" spans="1:7" ht="15.75" thickBot="1" x14ac:dyDescent="0.3">
      <c r="A21" s="20" t="s">
        <v>22</v>
      </c>
      <c r="B21" s="20"/>
      <c r="C21" s="25">
        <v>177255284</v>
      </c>
      <c r="D21" s="25">
        <v>182186593</v>
      </c>
      <c r="E21" s="3">
        <f>C13+C20-C21</f>
        <v>0</v>
      </c>
      <c r="F21" s="3">
        <f>D13+D20-D21</f>
        <v>0</v>
      </c>
      <c r="G21" s="3"/>
    </row>
    <row r="22" spans="1:7" x14ac:dyDescent="0.25">
      <c r="A22" s="26" t="s">
        <v>23</v>
      </c>
      <c r="B22" s="24"/>
      <c r="C22" s="27"/>
      <c r="D22" s="27"/>
      <c r="F22" s="3"/>
      <c r="G22" s="3"/>
    </row>
    <row r="23" spans="1:7" x14ac:dyDescent="0.25">
      <c r="A23" s="26" t="s">
        <v>24</v>
      </c>
      <c r="B23" s="12"/>
      <c r="C23" s="13"/>
      <c r="D23" s="13"/>
      <c r="F23" s="3"/>
      <c r="G23" s="3"/>
    </row>
    <row r="24" spans="1:7" x14ac:dyDescent="0.25">
      <c r="A24" s="28" t="s">
        <v>25</v>
      </c>
      <c r="B24" s="15">
        <v>11</v>
      </c>
      <c r="C24" s="29">
        <v>159988</v>
      </c>
      <c r="D24" s="17">
        <v>159988</v>
      </c>
      <c r="F24" s="3"/>
      <c r="G24" s="3"/>
    </row>
    <row r="25" spans="1:7" x14ac:dyDescent="0.25">
      <c r="A25" s="28" t="s">
        <v>26</v>
      </c>
      <c r="B25" s="15">
        <v>11</v>
      </c>
      <c r="C25" s="29">
        <v>1282401</v>
      </c>
      <c r="D25" s="17">
        <v>1282401</v>
      </c>
      <c r="F25" s="3"/>
      <c r="G25" s="3"/>
    </row>
    <row r="26" spans="1:7" x14ac:dyDescent="0.25">
      <c r="A26" s="28" t="s">
        <v>27</v>
      </c>
      <c r="B26" s="12"/>
      <c r="C26" s="29">
        <v>14173045</v>
      </c>
      <c r="D26" s="17">
        <v>12939777</v>
      </c>
      <c r="E26" s="3">
        <f>D26+PL!C20+PL!C22-BS!C26</f>
        <v>0</v>
      </c>
      <c r="F26" s="3"/>
      <c r="G26" s="3"/>
    </row>
    <row r="27" spans="1:7" x14ac:dyDescent="0.25">
      <c r="A27" s="28" t="s">
        <v>28</v>
      </c>
      <c r="B27" s="12"/>
      <c r="C27" s="30">
        <v>-44521</v>
      </c>
      <c r="D27" s="30">
        <v>-44521</v>
      </c>
      <c r="E27" s="3">
        <f>D27+PL!C21-BS!C27</f>
        <v>0</v>
      </c>
      <c r="F27" s="3"/>
      <c r="G27" s="3"/>
    </row>
    <row r="28" spans="1:7" ht="15.75" thickBot="1" x14ac:dyDescent="0.3">
      <c r="A28" s="28" t="s">
        <v>29</v>
      </c>
      <c r="B28" s="31"/>
      <c r="C28" s="32">
        <v>33821235</v>
      </c>
      <c r="D28" s="19">
        <v>33425304</v>
      </c>
      <c r="E28" s="3">
        <f>D28+SE!G16+PL!C18-BS!C28</f>
        <v>0</v>
      </c>
      <c r="F28" s="3"/>
      <c r="G28" s="3"/>
    </row>
    <row r="29" spans="1:7" ht="15.75" thickBot="1" x14ac:dyDescent="0.3">
      <c r="A29" s="33" t="s">
        <v>30</v>
      </c>
      <c r="B29" s="21"/>
      <c r="C29" s="34">
        <v>49392148</v>
      </c>
      <c r="D29" s="34">
        <v>47762949</v>
      </c>
      <c r="E29" s="3">
        <f>SUM(C23:C28)-C29</f>
        <v>0</v>
      </c>
      <c r="F29" s="3">
        <f>SUM(D23:D28)-D29</f>
        <v>0</v>
      </c>
      <c r="G29" s="3"/>
    </row>
    <row r="30" spans="1:7" x14ac:dyDescent="0.25">
      <c r="A30" s="26" t="s">
        <v>31</v>
      </c>
      <c r="B30" s="24"/>
      <c r="C30" s="27"/>
      <c r="D30" s="10"/>
      <c r="F30" s="3"/>
      <c r="G30" s="3"/>
    </row>
    <row r="31" spans="1:7" x14ac:dyDescent="0.25">
      <c r="A31" s="28" t="s">
        <v>32</v>
      </c>
      <c r="B31" s="15">
        <v>12</v>
      </c>
      <c r="C31" s="29">
        <v>7699651</v>
      </c>
      <c r="D31" s="17">
        <v>9938186</v>
      </c>
      <c r="F31" s="3"/>
      <c r="G31" s="3"/>
    </row>
    <row r="32" spans="1:7" x14ac:dyDescent="0.25">
      <c r="A32" s="28" t="s">
        <v>33</v>
      </c>
      <c r="B32" s="15">
        <v>13</v>
      </c>
      <c r="C32" s="29">
        <v>932747</v>
      </c>
      <c r="D32" s="17">
        <v>855812</v>
      </c>
      <c r="F32" s="3"/>
      <c r="G32" s="3"/>
    </row>
    <row r="33" spans="1:7" x14ac:dyDescent="0.25">
      <c r="A33" s="28" t="s">
        <v>34</v>
      </c>
      <c r="B33" s="15">
        <v>14</v>
      </c>
      <c r="C33" s="29">
        <v>118000</v>
      </c>
      <c r="D33" s="17">
        <v>121652</v>
      </c>
      <c r="F33" s="3"/>
      <c r="G33" s="3"/>
    </row>
    <row r="34" spans="1:7" x14ac:dyDescent="0.25">
      <c r="A34" s="28" t="s">
        <v>35</v>
      </c>
      <c r="B34" s="15">
        <v>15</v>
      </c>
      <c r="C34" s="29">
        <v>163344</v>
      </c>
      <c r="D34" s="17">
        <v>163344</v>
      </c>
      <c r="F34" s="3"/>
      <c r="G34" s="3"/>
    </row>
    <row r="35" spans="1:7" x14ac:dyDescent="0.25">
      <c r="A35" s="28" t="s">
        <v>36</v>
      </c>
      <c r="B35" s="12"/>
      <c r="C35" s="29">
        <v>5288921</v>
      </c>
      <c r="D35" s="17">
        <v>5144298</v>
      </c>
      <c r="F35" s="3"/>
      <c r="G35" s="3"/>
    </row>
    <row r="36" spans="1:7" ht="15.75" thickBot="1" x14ac:dyDescent="0.3">
      <c r="A36" s="28" t="s">
        <v>37</v>
      </c>
      <c r="B36" s="18">
        <v>16</v>
      </c>
      <c r="C36" s="32">
        <v>1739</v>
      </c>
      <c r="D36" s="19">
        <v>481024</v>
      </c>
      <c r="F36" s="3"/>
      <c r="G36" s="3"/>
    </row>
    <row r="37" spans="1:7" ht="15.75" thickBot="1" x14ac:dyDescent="0.3">
      <c r="A37" s="33" t="s">
        <v>38</v>
      </c>
      <c r="B37" s="21"/>
      <c r="C37" s="34">
        <v>14204402</v>
      </c>
      <c r="D37" s="34">
        <v>16704316</v>
      </c>
      <c r="E37" s="3">
        <f>SUM(C31:C36)-C37</f>
        <v>0</v>
      </c>
      <c r="F37" s="3">
        <f>SUM(D31:D36)-D37</f>
        <v>0</v>
      </c>
      <c r="G37" s="3"/>
    </row>
    <row r="38" spans="1:7" x14ac:dyDescent="0.25">
      <c r="A38" s="26" t="s">
        <v>39</v>
      </c>
      <c r="B38" s="24"/>
      <c r="C38" s="27"/>
      <c r="D38" s="10"/>
      <c r="F38" s="3"/>
      <c r="G38" s="3"/>
    </row>
    <row r="39" spans="1:7" x14ac:dyDescent="0.25">
      <c r="A39" s="28" t="s">
        <v>32</v>
      </c>
      <c r="B39" s="15">
        <v>12</v>
      </c>
      <c r="C39" s="29">
        <v>30245996</v>
      </c>
      <c r="D39" s="17">
        <v>23588829</v>
      </c>
      <c r="F39" s="3"/>
      <c r="G39" s="3"/>
    </row>
    <row r="40" spans="1:7" x14ac:dyDescent="0.25">
      <c r="A40" s="28" t="s">
        <v>34</v>
      </c>
      <c r="B40" s="15">
        <v>14</v>
      </c>
      <c r="C40" s="29">
        <v>115860</v>
      </c>
      <c r="D40" s="17">
        <v>121323</v>
      </c>
      <c r="F40" s="3"/>
      <c r="G40" s="3"/>
    </row>
    <row r="41" spans="1:7" x14ac:dyDescent="0.25">
      <c r="A41" s="28" t="s">
        <v>35</v>
      </c>
      <c r="B41" s="15">
        <v>15</v>
      </c>
      <c r="C41" s="29">
        <v>25918</v>
      </c>
      <c r="D41" s="17">
        <v>31107</v>
      </c>
      <c r="F41" s="3"/>
      <c r="G41" s="3"/>
    </row>
    <row r="42" spans="1:7" x14ac:dyDescent="0.25">
      <c r="A42" s="28" t="s">
        <v>40</v>
      </c>
      <c r="B42" s="35"/>
      <c r="C42" s="36">
        <v>42361</v>
      </c>
      <c r="D42" s="17">
        <v>23211</v>
      </c>
      <c r="F42" s="3"/>
      <c r="G42" s="3"/>
    </row>
    <row r="43" spans="1:7" x14ac:dyDescent="0.25">
      <c r="A43" s="28" t="s">
        <v>41</v>
      </c>
      <c r="B43" s="15">
        <v>16</v>
      </c>
      <c r="C43" s="29">
        <v>82703916</v>
      </c>
      <c r="D43" s="17">
        <v>93442209</v>
      </c>
      <c r="F43" s="3"/>
      <c r="G43" s="3"/>
    </row>
    <row r="44" spans="1:7" x14ac:dyDescent="0.25">
      <c r="A44" s="28" t="s">
        <v>42</v>
      </c>
      <c r="B44" s="15"/>
      <c r="C44" s="29">
        <v>97954</v>
      </c>
      <c r="D44" s="17">
        <v>158742</v>
      </c>
      <c r="F44" s="3"/>
      <c r="G44" s="3"/>
    </row>
    <row r="45" spans="1:7" ht="15.75" thickBot="1" x14ac:dyDescent="0.3">
      <c r="A45" s="28" t="s">
        <v>43</v>
      </c>
      <c r="B45" s="18">
        <v>17</v>
      </c>
      <c r="C45" s="32">
        <v>426729</v>
      </c>
      <c r="D45" s="19">
        <v>353907</v>
      </c>
      <c r="F45" s="3"/>
      <c r="G45" s="3"/>
    </row>
    <row r="46" spans="1:7" ht="15.75" thickBot="1" x14ac:dyDescent="0.3">
      <c r="A46" s="33" t="s">
        <v>44</v>
      </c>
      <c r="B46" s="21"/>
      <c r="C46" s="34">
        <v>113658734</v>
      </c>
      <c r="D46" s="34">
        <v>117719328</v>
      </c>
      <c r="E46" s="3">
        <f>SUM(C39:C45)-C46</f>
        <v>0</v>
      </c>
      <c r="F46" s="3">
        <f>SUM(D39:D45)-D46</f>
        <v>0</v>
      </c>
      <c r="G46" s="3"/>
    </row>
    <row r="47" spans="1:7" ht="15.75" thickBot="1" x14ac:dyDescent="0.3">
      <c r="A47" s="26" t="s">
        <v>45</v>
      </c>
      <c r="B47" s="21"/>
      <c r="C47" s="34">
        <v>127863136</v>
      </c>
      <c r="D47" s="34">
        <v>134423644</v>
      </c>
      <c r="E47" s="3">
        <f>C37+C46-C47</f>
        <v>0</v>
      </c>
      <c r="F47" s="3">
        <f>D37+D46-D47</f>
        <v>0</v>
      </c>
      <c r="G47" s="3"/>
    </row>
    <row r="48" spans="1:7" ht="15.75" thickBot="1" x14ac:dyDescent="0.3">
      <c r="A48" s="33" t="s">
        <v>46</v>
      </c>
      <c r="B48" s="21"/>
      <c r="C48" s="34">
        <v>177255284</v>
      </c>
      <c r="D48" s="34">
        <v>182186593</v>
      </c>
      <c r="E48" s="3">
        <f>C29+C47-C48</f>
        <v>0</v>
      </c>
      <c r="F48" s="3">
        <f>D29+D47-D48</f>
        <v>0</v>
      </c>
      <c r="G48" s="3"/>
    </row>
    <row r="49" spans="1:7" ht="15.75" thickBot="1" x14ac:dyDescent="0.3">
      <c r="A49" s="37" t="s">
        <v>47</v>
      </c>
      <c r="B49" s="20">
        <v>11</v>
      </c>
      <c r="C49" s="34">
        <v>24043</v>
      </c>
      <c r="D49" s="38">
        <v>23132</v>
      </c>
      <c r="F49" s="3"/>
      <c r="G49" s="3"/>
    </row>
    <row r="50" spans="1:7" ht="15.75" thickBot="1" x14ac:dyDescent="0.3">
      <c r="A50" s="37" t="s">
        <v>48</v>
      </c>
      <c r="B50" s="20">
        <v>11</v>
      </c>
      <c r="C50" s="34">
        <v>20</v>
      </c>
      <c r="D50" s="38">
        <v>20</v>
      </c>
      <c r="F50" s="3"/>
      <c r="G50" s="3"/>
    </row>
    <row r="55" spans="1:7" x14ac:dyDescent="0.25">
      <c r="A55" s="90" t="s">
        <v>115</v>
      </c>
      <c r="B55" s="90" t="s">
        <v>116</v>
      </c>
    </row>
    <row r="56" spans="1:7" x14ac:dyDescent="0.25">
      <c r="A56" s="90"/>
      <c r="B56" s="90"/>
    </row>
    <row r="57" spans="1:7" x14ac:dyDescent="0.25">
      <c r="A57" s="90" t="s">
        <v>118</v>
      </c>
      <c r="B57" s="90" t="s">
        <v>117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7CB4-772F-4E8B-90F8-D5FDF8B59E9C}">
  <sheetPr>
    <tabColor rgb="FF92D050"/>
  </sheetPr>
  <dimension ref="A2:F37"/>
  <sheetViews>
    <sheetView topLeftCell="A13" workbookViewId="0">
      <selection activeCell="A35" sqref="A35:B37"/>
    </sheetView>
  </sheetViews>
  <sheetFormatPr defaultRowHeight="15" x14ac:dyDescent="0.25"/>
  <cols>
    <col min="1" max="1" width="36.5703125" customWidth="1"/>
    <col min="3" max="4" width="17.7109375" style="39" customWidth="1"/>
    <col min="5" max="5" width="10.5703125" bestFit="1" customWidth="1"/>
    <col min="6" max="6" width="10.28515625" bestFit="1" customWidth="1"/>
  </cols>
  <sheetData>
    <row r="2" spans="1:6" x14ac:dyDescent="0.25">
      <c r="A2" s="87" t="s">
        <v>0</v>
      </c>
      <c r="B2" s="87"/>
      <c r="C2" s="87"/>
    </row>
    <row r="3" spans="1:6" ht="35.25" customHeight="1" x14ac:dyDescent="0.25">
      <c r="A3" s="86" t="s">
        <v>49</v>
      </c>
      <c r="B3" s="86"/>
      <c r="C3" s="86"/>
      <c r="D3" s="86"/>
    </row>
    <row r="4" spans="1:6" ht="36.75" thickBot="1" x14ac:dyDescent="0.3">
      <c r="A4" s="40" t="s">
        <v>2</v>
      </c>
      <c r="B4" s="41" t="s">
        <v>50</v>
      </c>
      <c r="C4" s="42" t="s">
        <v>51</v>
      </c>
      <c r="D4" s="42" t="s">
        <v>52</v>
      </c>
    </row>
    <row r="5" spans="1:6" ht="15" customHeight="1" x14ac:dyDescent="0.25">
      <c r="A5" s="28" t="s">
        <v>53</v>
      </c>
      <c r="B5" s="35">
        <v>18</v>
      </c>
      <c r="C5" s="30">
        <v>17289847</v>
      </c>
      <c r="D5" s="30">
        <v>21168860</v>
      </c>
    </row>
    <row r="6" spans="1:6" ht="15.75" customHeight="1" thickBot="1" x14ac:dyDescent="0.3">
      <c r="A6" s="43" t="s">
        <v>54</v>
      </c>
      <c r="B6" s="44">
        <v>19</v>
      </c>
      <c r="C6" s="30">
        <v>-12193044</v>
      </c>
      <c r="D6" s="30">
        <v>-14962961</v>
      </c>
    </row>
    <row r="7" spans="1:6" x14ac:dyDescent="0.25">
      <c r="A7" s="26" t="s">
        <v>55</v>
      </c>
      <c r="B7" s="12"/>
      <c r="C7" s="45">
        <v>5096803</v>
      </c>
      <c r="D7" s="45">
        <v>6205899</v>
      </c>
      <c r="E7" s="3">
        <f>SUM(C5:C6)-C7</f>
        <v>0</v>
      </c>
      <c r="F7" s="3">
        <f>SUM(D5:D6)-D7</f>
        <v>0</v>
      </c>
    </row>
    <row r="8" spans="1:6" x14ac:dyDescent="0.25">
      <c r="A8" s="28" t="s">
        <v>56</v>
      </c>
      <c r="B8" s="35">
        <v>20</v>
      </c>
      <c r="C8" s="30">
        <v>964941</v>
      </c>
      <c r="D8" s="30">
        <v>484708</v>
      </c>
    </row>
    <row r="9" spans="1:6" ht="15" customHeight="1" x14ac:dyDescent="0.25">
      <c r="A9" s="28" t="s">
        <v>57</v>
      </c>
      <c r="B9" s="35">
        <v>21</v>
      </c>
      <c r="C9" s="30">
        <v>-2353609</v>
      </c>
      <c r="D9" s="30">
        <v>-2195323</v>
      </c>
    </row>
    <row r="10" spans="1:6" ht="15" customHeight="1" x14ac:dyDescent="0.25">
      <c r="A10" s="28" t="s">
        <v>58</v>
      </c>
      <c r="B10" s="35">
        <v>22</v>
      </c>
      <c r="C10" s="30">
        <v>-1328892</v>
      </c>
      <c r="D10" s="30">
        <v>-900434</v>
      </c>
    </row>
    <row r="11" spans="1:6" ht="15.75" customHeight="1" thickBot="1" x14ac:dyDescent="0.3">
      <c r="A11" s="28" t="s">
        <v>59</v>
      </c>
      <c r="B11" s="35">
        <v>23</v>
      </c>
      <c r="C11" s="30">
        <v>-493921</v>
      </c>
      <c r="D11" s="30">
        <v>-805633</v>
      </c>
    </row>
    <row r="12" spans="1:6" ht="15.75" thickBot="1" x14ac:dyDescent="0.3">
      <c r="A12" s="33" t="s">
        <v>60</v>
      </c>
      <c r="B12" s="46"/>
      <c r="C12" s="22">
        <v>1885322</v>
      </c>
      <c r="D12" s="22">
        <v>2789217</v>
      </c>
      <c r="E12" s="47">
        <f>SUM(C7:C11)-C12</f>
        <v>0</v>
      </c>
      <c r="F12" s="47">
        <f>SUM(D7:D11)-D12</f>
        <v>0</v>
      </c>
    </row>
    <row r="13" spans="1:6" x14ac:dyDescent="0.25">
      <c r="A13" s="28" t="s">
        <v>61</v>
      </c>
      <c r="B13" s="35"/>
      <c r="C13" s="30">
        <v>6400</v>
      </c>
      <c r="D13" s="30" t="s">
        <v>62</v>
      </c>
    </row>
    <row r="14" spans="1:6" ht="15" customHeight="1" x14ac:dyDescent="0.25">
      <c r="A14" s="28" t="s">
        <v>63</v>
      </c>
      <c r="B14" s="35"/>
      <c r="C14" s="30">
        <v>-1005000</v>
      </c>
      <c r="D14" s="30">
        <v>-447586</v>
      </c>
    </row>
    <row r="15" spans="1:6" ht="24.75" thickBot="1" x14ac:dyDescent="0.3">
      <c r="A15" s="28" t="s">
        <v>64</v>
      </c>
      <c r="B15" s="35"/>
      <c r="C15" s="30">
        <v>-128922</v>
      </c>
      <c r="D15" s="30">
        <v>16325</v>
      </c>
    </row>
    <row r="16" spans="1:6" ht="15.75" thickBot="1" x14ac:dyDescent="0.3">
      <c r="A16" s="33" t="s">
        <v>65</v>
      </c>
      <c r="B16" s="46"/>
      <c r="C16" s="22">
        <v>757800</v>
      </c>
      <c r="D16" s="22">
        <v>2357956</v>
      </c>
      <c r="E16" s="47">
        <f>SUM(C12:C15)-C16</f>
        <v>0</v>
      </c>
      <c r="F16" s="47">
        <f>SUM(D12:D15)-D16</f>
        <v>0</v>
      </c>
    </row>
    <row r="17" spans="1:6" ht="24.75" thickBot="1" x14ac:dyDescent="0.3">
      <c r="A17" s="43" t="s">
        <v>66</v>
      </c>
      <c r="B17" s="44">
        <v>24</v>
      </c>
      <c r="C17" s="30">
        <v>-361869</v>
      </c>
      <c r="D17" s="30">
        <v>-757186</v>
      </c>
    </row>
    <row r="18" spans="1:6" ht="15.75" thickBot="1" x14ac:dyDescent="0.3">
      <c r="A18" s="26" t="s">
        <v>67</v>
      </c>
      <c r="B18" s="26"/>
      <c r="C18" s="22">
        <v>395931</v>
      </c>
      <c r="D18" s="22">
        <v>1600770</v>
      </c>
      <c r="E18" s="47">
        <f>SUM(C16:C17)-C18</f>
        <v>0</v>
      </c>
      <c r="F18" s="47">
        <f>SUM(D16:D17)-D18</f>
        <v>0</v>
      </c>
    </row>
    <row r="19" spans="1:6" x14ac:dyDescent="0.25">
      <c r="A19" s="48" t="s">
        <v>68</v>
      </c>
      <c r="B19" s="49"/>
      <c r="C19" s="45"/>
      <c r="D19" s="50" t="s">
        <v>69</v>
      </c>
    </row>
    <row r="20" spans="1:6" ht="36" x14ac:dyDescent="0.25">
      <c r="A20" s="51" t="s">
        <v>70</v>
      </c>
      <c r="B20" s="52"/>
      <c r="C20" s="30">
        <v>0</v>
      </c>
      <c r="D20" s="30">
        <v>0</v>
      </c>
    </row>
    <row r="21" spans="1:6" ht="36" x14ac:dyDescent="0.25">
      <c r="A21" s="51" t="s">
        <v>71</v>
      </c>
      <c r="B21" s="51"/>
      <c r="C21" s="30">
        <v>0</v>
      </c>
      <c r="D21" s="30">
        <v>0</v>
      </c>
    </row>
    <row r="22" spans="1:6" ht="15.75" thickBot="1" x14ac:dyDescent="0.3">
      <c r="A22" s="51" t="s">
        <v>68</v>
      </c>
      <c r="B22" s="51"/>
      <c r="C22" s="30">
        <v>1233268</v>
      </c>
      <c r="D22" s="30">
        <v>1516424</v>
      </c>
    </row>
    <row r="23" spans="1:6" ht="15.75" thickBot="1" x14ac:dyDescent="0.3">
      <c r="A23" s="33" t="s">
        <v>72</v>
      </c>
      <c r="B23" s="46"/>
      <c r="C23" s="22">
        <v>1629199</v>
      </c>
      <c r="D23" s="22">
        <v>3117194</v>
      </c>
      <c r="E23" s="47">
        <f>SUM(C18:C22)-C23</f>
        <v>0</v>
      </c>
      <c r="F23" s="47">
        <f>SUM(D18:D22)-D23</f>
        <v>0</v>
      </c>
    </row>
    <row r="24" spans="1:6" ht="24" x14ac:dyDescent="0.25">
      <c r="A24" s="28" t="s">
        <v>73</v>
      </c>
      <c r="B24" s="88"/>
      <c r="C24" s="53"/>
      <c r="D24" s="54"/>
    </row>
    <row r="25" spans="1:6" x14ac:dyDescent="0.25">
      <c r="A25" s="28" t="s">
        <v>74</v>
      </c>
      <c r="B25" s="89"/>
      <c r="C25" s="55"/>
    </row>
    <row r="26" spans="1:6" ht="15.75" thickBot="1" x14ac:dyDescent="0.3">
      <c r="A26" s="56" t="s">
        <v>75</v>
      </c>
      <c r="B26" s="57">
        <v>11</v>
      </c>
      <c r="C26" s="58">
        <v>193</v>
      </c>
      <c r="D26" s="58">
        <v>781</v>
      </c>
    </row>
    <row r="35" spans="1:2" x14ac:dyDescent="0.25">
      <c r="A35" s="90" t="s">
        <v>115</v>
      </c>
      <c r="B35" s="90" t="s">
        <v>116</v>
      </c>
    </row>
    <row r="36" spans="1:2" x14ac:dyDescent="0.25">
      <c r="A36" s="90"/>
      <c r="B36" s="90"/>
    </row>
    <row r="37" spans="1:2" x14ac:dyDescent="0.25">
      <c r="A37" s="90" t="s">
        <v>118</v>
      </c>
      <c r="B37" s="90" t="s">
        <v>117</v>
      </c>
    </row>
  </sheetData>
  <mergeCells count="3">
    <mergeCell ref="A2:C2"/>
    <mergeCell ref="A3:D3"/>
    <mergeCell ref="B24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E755-F090-4433-A855-B26722BE452D}">
  <sheetPr>
    <tabColor rgb="FF92D050"/>
  </sheetPr>
  <dimension ref="A2:F41"/>
  <sheetViews>
    <sheetView topLeftCell="A25" workbookViewId="0">
      <selection activeCell="A39" sqref="A39:B41"/>
    </sheetView>
  </sheetViews>
  <sheetFormatPr defaultRowHeight="15" x14ac:dyDescent="0.25"/>
  <cols>
    <col min="1" max="1" width="60.28515625" customWidth="1"/>
    <col min="3" max="3" width="15" style="9" customWidth="1"/>
    <col min="4" max="4" width="16" style="9" customWidth="1"/>
    <col min="5" max="5" width="11.42578125" customWidth="1"/>
    <col min="6" max="6" width="11.140625" customWidth="1"/>
  </cols>
  <sheetData>
    <row r="2" spans="1:5" x14ac:dyDescent="0.25">
      <c r="A2" s="1" t="s">
        <v>0</v>
      </c>
      <c r="B2" s="1"/>
      <c r="C2" s="2"/>
      <c r="D2" s="14"/>
      <c r="E2" s="59"/>
    </row>
    <row r="3" spans="1:5" ht="30" customHeight="1" x14ac:dyDescent="0.25">
      <c r="A3" s="86" t="s">
        <v>76</v>
      </c>
      <c r="B3" s="86"/>
      <c r="C3" s="86"/>
      <c r="D3" s="86"/>
      <c r="E3" s="59"/>
    </row>
    <row r="4" spans="1:5" ht="36.75" thickBot="1" x14ac:dyDescent="0.3">
      <c r="A4" s="60" t="s">
        <v>2</v>
      </c>
      <c r="B4" s="61" t="s">
        <v>50</v>
      </c>
      <c r="C4" s="42" t="s">
        <v>51</v>
      </c>
      <c r="D4" s="42" t="s">
        <v>52</v>
      </c>
      <c r="E4" s="62"/>
    </row>
    <row r="5" spans="1:5" x14ac:dyDescent="0.25">
      <c r="A5" s="63" t="s">
        <v>77</v>
      </c>
      <c r="B5" s="63"/>
      <c r="C5" s="10"/>
      <c r="D5" s="10"/>
      <c r="E5" s="59"/>
    </row>
    <row r="6" spans="1:5" x14ac:dyDescent="0.25">
      <c r="A6" s="64" t="s">
        <v>78</v>
      </c>
      <c r="C6" s="65">
        <v>15735134</v>
      </c>
      <c r="D6" s="65">
        <v>26506261</v>
      </c>
      <c r="E6" s="59"/>
    </row>
    <row r="7" spans="1:5" x14ac:dyDescent="0.25">
      <c r="A7" s="64" t="s">
        <v>79</v>
      </c>
      <c r="B7" s="64"/>
      <c r="C7" s="65">
        <v>108295</v>
      </c>
      <c r="D7" s="65"/>
      <c r="E7" s="59"/>
    </row>
    <row r="8" spans="1:5" x14ac:dyDescent="0.25">
      <c r="A8" s="64" t="s">
        <v>80</v>
      </c>
      <c r="C8" s="65">
        <v>2914779</v>
      </c>
      <c r="D8" s="65">
        <v>1466794</v>
      </c>
      <c r="E8" s="59"/>
    </row>
    <row r="9" spans="1:5" x14ac:dyDescent="0.25">
      <c r="A9" s="64" t="s">
        <v>81</v>
      </c>
      <c r="C9" s="65">
        <v>0</v>
      </c>
      <c r="D9" s="65">
        <v>797579</v>
      </c>
      <c r="E9" s="59"/>
    </row>
    <row r="10" spans="1:5" x14ac:dyDescent="0.25">
      <c r="A10" s="64" t="s">
        <v>82</v>
      </c>
      <c r="C10" s="30">
        <v>-10440971</v>
      </c>
      <c r="D10" s="30">
        <v>-7332479</v>
      </c>
      <c r="E10" s="59"/>
    </row>
    <row r="11" spans="1:5" x14ac:dyDescent="0.25">
      <c r="A11" s="64" t="s">
        <v>83</v>
      </c>
      <c r="B11" s="64"/>
      <c r="C11" s="30">
        <v>-766060</v>
      </c>
      <c r="D11" s="30"/>
      <c r="E11" s="59"/>
    </row>
    <row r="12" spans="1:5" x14ac:dyDescent="0.25">
      <c r="A12" s="64" t="s">
        <v>84</v>
      </c>
      <c r="C12" s="30">
        <v>-2385290</v>
      </c>
      <c r="D12" s="30">
        <v>-1711865</v>
      </c>
      <c r="E12" s="59"/>
    </row>
    <row r="13" spans="1:5" x14ac:dyDescent="0.25">
      <c r="A13" s="64" t="s">
        <v>85</v>
      </c>
      <c r="C13" s="30">
        <v>-2634849</v>
      </c>
      <c r="D13" s="30">
        <v>-932764</v>
      </c>
      <c r="E13" s="59"/>
    </row>
    <row r="14" spans="1:5" x14ac:dyDescent="0.25">
      <c r="A14" s="64" t="s">
        <v>86</v>
      </c>
      <c r="C14" s="30">
        <v>-648006</v>
      </c>
      <c r="D14" s="30">
        <v>-257975</v>
      </c>
      <c r="E14" s="59"/>
    </row>
    <row r="15" spans="1:5" x14ac:dyDescent="0.25">
      <c r="A15" s="64" t="s">
        <v>87</v>
      </c>
      <c r="B15" s="66"/>
      <c r="C15" s="30">
        <v>-333830</v>
      </c>
      <c r="D15" s="30">
        <v>-447587</v>
      </c>
      <c r="E15" s="59"/>
    </row>
    <row r="16" spans="1:5" ht="15.75" thickBot="1" x14ac:dyDescent="0.3">
      <c r="A16" s="64" t="s">
        <v>88</v>
      </c>
      <c r="B16" s="64"/>
      <c r="C16" s="67">
        <v>-174754</v>
      </c>
      <c r="D16" s="67">
        <v>-356155</v>
      </c>
      <c r="E16" s="59"/>
    </row>
    <row r="17" spans="1:6" ht="24.75" thickBot="1" x14ac:dyDescent="0.3">
      <c r="A17" s="68" t="s">
        <v>89</v>
      </c>
      <c r="B17" s="69"/>
      <c r="C17" s="70">
        <v>1374448</v>
      </c>
      <c r="D17" s="70">
        <v>17731809</v>
      </c>
      <c r="E17" s="71">
        <f>SUM(C6:C16)-C17</f>
        <v>0</v>
      </c>
      <c r="F17" s="71">
        <f>SUM(D6:D16)-D17</f>
        <v>0</v>
      </c>
    </row>
    <row r="18" spans="1:6" x14ac:dyDescent="0.25">
      <c r="A18" s="51" t="s">
        <v>90</v>
      </c>
      <c r="B18" s="64"/>
      <c r="C18" s="30">
        <v>39308</v>
      </c>
      <c r="D18" s="30">
        <v>-2</v>
      </c>
      <c r="E18" s="59"/>
    </row>
    <row r="19" spans="1:6" x14ac:dyDescent="0.25">
      <c r="A19" s="51" t="s">
        <v>91</v>
      </c>
      <c r="B19" s="64"/>
      <c r="C19" s="30">
        <v>-3936028</v>
      </c>
      <c r="D19" s="30">
        <v>-3498645</v>
      </c>
      <c r="E19" s="59"/>
    </row>
    <row r="20" spans="1:6" ht="24" x14ac:dyDescent="0.25">
      <c r="A20" s="51" t="s">
        <v>92</v>
      </c>
      <c r="B20" s="66"/>
      <c r="C20" s="30">
        <v>0</v>
      </c>
      <c r="D20" s="30">
        <v>0</v>
      </c>
      <c r="E20" s="59"/>
    </row>
    <row r="21" spans="1:6" ht="24" x14ac:dyDescent="0.25">
      <c r="A21" s="51" t="s">
        <v>93</v>
      </c>
      <c r="B21" s="66"/>
      <c r="C21" s="30">
        <v>-3240197</v>
      </c>
      <c r="D21" s="30">
        <v>464</v>
      </c>
      <c r="E21" s="59"/>
    </row>
    <row r="22" spans="1:6" ht="15.75" thickBot="1" x14ac:dyDescent="0.3">
      <c r="A22" s="51" t="s">
        <v>94</v>
      </c>
      <c r="B22" s="66"/>
      <c r="C22" s="30">
        <v>0</v>
      </c>
      <c r="D22" s="30">
        <v>-1544</v>
      </c>
      <c r="E22" s="59"/>
    </row>
    <row r="23" spans="1:6" ht="24.75" thickBot="1" x14ac:dyDescent="0.3">
      <c r="A23" s="33" t="s">
        <v>95</v>
      </c>
      <c r="B23" s="46"/>
      <c r="C23" s="70">
        <v>-7136917</v>
      </c>
      <c r="D23" s="70">
        <v>-3499727</v>
      </c>
      <c r="E23" s="71">
        <f>SUM(C18:C22)-C23</f>
        <v>0</v>
      </c>
      <c r="F23" s="71">
        <f>SUM(D18:D22)-D23</f>
        <v>0</v>
      </c>
    </row>
    <row r="24" spans="1:6" x14ac:dyDescent="0.25">
      <c r="A24" s="72" t="s">
        <v>96</v>
      </c>
      <c r="B24" s="73"/>
      <c r="C24" s="74"/>
      <c r="D24" s="74"/>
      <c r="E24" s="59"/>
    </row>
    <row r="25" spans="1:6" x14ac:dyDescent="0.25">
      <c r="A25" s="64" t="s">
        <v>97</v>
      </c>
      <c r="B25" s="75"/>
      <c r="C25" s="30">
        <v>18930792</v>
      </c>
      <c r="D25" s="30">
        <v>11866763</v>
      </c>
      <c r="E25" s="59"/>
    </row>
    <row r="26" spans="1:6" x14ac:dyDescent="0.25">
      <c r="A26" s="64" t="s">
        <v>98</v>
      </c>
      <c r="B26" s="66"/>
      <c r="C26" s="30">
        <v>-14028235</v>
      </c>
      <c r="D26" s="30">
        <v>-22476056</v>
      </c>
      <c r="E26" s="59"/>
    </row>
    <row r="27" spans="1:6" x14ac:dyDescent="0.25">
      <c r="A27" s="64" t="s">
        <v>99</v>
      </c>
      <c r="B27" s="66"/>
      <c r="C27" s="30">
        <v>-3702</v>
      </c>
      <c r="D27" s="30">
        <v>-12438</v>
      </c>
      <c r="E27" s="59"/>
    </row>
    <row r="28" spans="1:6" ht="15.75" thickBot="1" x14ac:dyDescent="0.3">
      <c r="A28" s="51" t="s">
        <v>100</v>
      </c>
      <c r="B28" s="66"/>
      <c r="C28" s="67">
        <v>-912</v>
      </c>
      <c r="D28" s="67">
        <v>-1151</v>
      </c>
      <c r="E28" s="59"/>
    </row>
    <row r="29" spans="1:6" ht="24.75" thickBot="1" x14ac:dyDescent="0.3">
      <c r="A29" s="33" t="s">
        <v>101</v>
      </c>
      <c r="B29" s="46"/>
      <c r="C29" s="70">
        <v>4897943</v>
      </c>
      <c r="D29" s="70">
        <v>-10622882</v>
      </c>
      <c r="E29" s="71">
        <f>SUM(C25:C28)-C29</f>
        <v>0</v>
      </c>
      <c r="F29" s="71">
        <f>SUM(D25:D28)-D29</f>
        <v>0</v>
      </c>
    </row>
    <row r="30" spans="1:6" x14ac:dyDescent="0.25">
      <c r="A30" s="51" t="s">
        <v>102</v>
      </c>
      <c r="B30" s="51"/>
      <c r="C30" s="30">
        <v>-864526</v>
      </c>
      <c r="D30" s="30">
        <v>3609200</v>
      </c>
      <c r="E30" s="71">
        <f>C17+C23+C29-C30</f>
        <v>0</v>
      </c>
      <c r="F30" s="71">
        <f>D17+D23+D29-D30</f>
        <v>0</v>
      </c>
    </row>
    <row r="31" spans="1:6" ht="24" x14ac:dyDescent="0.25">
      <c r="A31" s="51" t="s">
        <v>103</v>
      </c>
      <c r="B31" s="51"/>
      <c r="C31" s="30">
        <v>-219337</v>
      </c>
      <c r="D31" s="30">
        <v>-1071715</v>
      </c>
      <c r="E31" s="59"/>
    </row>
    <row r="32" spans="1:6" ht="15.75" thickBot="1" x14ac:dyDescent="0.3">
      <c r="A32" s="51" t="s">
        <v>104</v>
      </c>
      <c r="B32" s="76"/>
      <c r="C32" s="30">
        <v>1402442</v>
      </c>
      <c r="D32" s="30">
        <v>6582036</v>
      </c>
      <c r="E32" s="59"/>
    </row>
    <row r="33" spans="1:6" ht="15.75" thickBot="1" x14ac:dyDescent="0.3">
      <c r="A33" s="68" t="s">
        <v>105</v>
      </c>
      <c r="B33" s="69"/>
      <c r="C33" s="70">
        <v>318579</v>
      </c>
      <c r="D33" s="70">
        <v>9119521</v>
      </c>
      <c r="E33" s="71">
        <f>SUM(C30:C32)-C33</f>
        <v>0</v>
      </c>
      <c r="F33" s="71">
        <f>SUM(D30:D32)-D33</f>
        <v>0</v>
      </c>
    </row>
    <row r="39" spans="1:6" x14ac:dyDescent="0.25">
      <c r="A39" s="90" t="s">
        <v>115</v>
      </c>
      <c r="B39" s="90" t="s">
        <v>116</v>
      </c>
    </row>
    <row r="40" spans="1:6" x14ac:dyDescent="0.25">
      <c r="A40" s="90"/>
      <c r="B40" s="90"/>
    </row>
    <row r="41" spans="1:6" x14ac:dyDescent="0.25">
      <c r="A41" s="90" t="s">
        <v>118</v>
      </c>
      <c r="B41" s="90" t="s">
        <v>117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D878-143D-46C2-B2F2-E8C8AFBB0A35}">
  <sheetPr>
    <tabColor rgb="FF92D050"/>
  </sheetPr>
  <dimension ref="A2:H23"/>
  <sheetViews>
    <sheetView workbookViewId="0">
      <selection activeCell="A21" sqref="A21:B23"/>
    </sheetView>
  </sheetViews>
  <sheetFormatPr defaultRowHeight="15" x14ac:dyDescent="0.25"/>
  <cols>
    <col min="1" max="1" width="28.7109375" customWidth="1"/>
    <col min="2" max="6" width="18" style="9" customWidth="1"/>
    <col min="7" max="7" width="18" style="77" customWidth="1"/>
  </cols>
  <sheetData>
    <row r="2" spans="1:8" x14ac:dyDescent="0.25">
      <c r="A2" s="87" t="s">
        <v>0</v>
      </c>
      <c r="B2" s="87"/>
      <c r="C2" s="87"/>
    </row>
    <row r="3" spans="1:8" x14ac:dyDescent="0.25">
      <c r="A3" s="87" t="s">
        <v>106</v>
      </c>
      <c r="B3" s="87"/>
      <c r="C3" s="87"/>
      <c r="D3" s="87"/>
      <c r="E3" s="87"/>
      <c r="F3" s="87"/>
      <c r="G3" s="87"/>
    </row>
    <row r="4" spans="1:8" s="80" customFormat="1" ht="36.75" thickBot="1" x14ac:dyDescent="0.3">
      <c r="A4" s="78" t="s">
        <v>2</v>
      </c>
      <c r="B4" s="79" t="s">
        <v>25</v>
      </c>
      <c r="C4" s="79" t="s">
        <v>26</v>
      </c>
      <c r="D4" s="79" t="s">
        <v>27</v>
      </c>
      <c r="E4" s="79" t="s">
        <v>28</v>
      </c>
      <c r="F4" s="79" t="s">
        <v>29</v>
      </c>
      <c r="G4" s="79" t="s">
        <v>30</v>
      </c>
    </row>
    <row r="5" spans="1:8" ht="15.75" thickBot="1" x14ac:dyDescent="0.3">
      <c r="A5" s="37" t="s">
        <v>107</v>
      </c>
      <c r="B5" s="70">
        <v>159988</v>
      </c>
      <c r="C5" s="70">
        <v>1282401</v>
      </c>
      <c r="D5" s="70">
        <v>10782320</v>
      </c>
      <c r="E5" s="70">
        <v>-44521</v>
      </c>
      <c r="F5" s="70">
        <v>28398769</v>
      </c>
      <c r="G5" s="70">
        <v>40578957</v>
      </c>
    </row>
    <row r="6" spans="1:8" x14ac:dyDescent="0.25">
      <c r="A6" s="64" t="s">
        <v>108</v>
      </c>
      <c r="B6" s="81"/>
      <c r="C6" s="81"/>
      <c r="D6" s="81"/>
      <c r="E6" s="81"/>
      <c r="F6" s="81">
        <v>1600770</v>
      </c>
      <c r="G6" s="82">
        <v>1600770</v>
      </c>
    </row>
    <row r="7" spans="1:8" x14ac:dyDescent="0.25">
      <c r="A7" s="64" t="s">
        <v>68</v>
      </c>
      <c r="B7" s="81"/>
      <c r="C7" s="81"/>
      <c r="D7" s="81">
        <v>1516424</v>
      </c>
      <c r="E7" s="81"/>
      <c r="F7" s="81"/>
      <c r="G7" s="82">
        <v>1516424</v>
      </c>
    </row>
    <row r="8" spans="1:8" ht="15.75" thickBot="1" x14ac:dyDescent="0.3">
      <c r="A8" s="64" t="s">
        <v>109</v>
      </c>
      <c r="B8" s="81"/>
      <c r="C8" s="81"/>
      <c r="D8" s="81"/>
      <c r="E8" s="81"/>
      <c r="F8" s="81"/>
      <c r="G8" s="82"/>
    </row>
    <row r="9" spans="1:8" ht="15.75" thickBot="1" x14ac:dyDescent="0.3">
      <c r="A9" s="83" t="s">
        <v>110</v>
      </c>
      <c r="B9" s="70">
        <v>159988</v>
      </c>
      <c r="C9" s="70">
        <v>1282401</v>
      </c>
      <c r="D9" s="70">
        <v>12298744</v>
      </c>
      <c r="E9" s="70">
        <v>-44521</v>
      </c>
      <c r="F9" s="70">
        <v>29999539</v>
      </c>
      <c r="G9" s="70">
        <v>43696151</v>
      </c>
      <c r="H9" s="47">
        <f>SUM(G5:G8)-G9</f>
        <v>0</v>
      </c>
    </row>
    <row r="10" spans="1:8" x14ac:dyDescent="0.25">
      <c r="A10" s="64" t="s">
        <v>111</v>
      </c>
      <c r="B10" s="81"/>
      <c r="C10" s="81"/>
      <c r="D10" s="81"/>
      <c r="E10" s="81"/>
      <c r="F10" s="81">
        <v>4968878</v>
      </c>
      <c r="G10" s="82">
        <v>4968878</v>
      </c>
    </row>
    <row r="11" spans="1:8" x14ac:dyDescent="0.25">
      <c r="A11" s="64" t="s">
        <v>68</v>
      </c>
      <c r="B11" s="81"/>
      <c r="C11" s="81"/>
      <c r="D11" s="81">
        <v>641033</v>
      </c>
      <c r="E11" s="81"/>
      <c r="F11" s="81"/>
      <c r="G11" s="82">
        <v>641033</v>
      </c>
    </row>
    <row r="12" spans="1:8" ht="15.75" thickBot="1" x14ac:dyDescent="0.3">
      <c r="A12" s="84" t="s">
        <v>109</v>
      </c>
      <c r="B12" s="81"/>
      <c r="C12" s="81"/>
      <c r="D12" s="81"/>
      <c r="E12" s="81"/>
      <c r="F12" s="81">
        <v>-1543113</v>
      </c>
      <c r="G12" s="82">
        <v>-1543113</v>
      </c>
    </row>
    <row r="13" spans="1:8" ht="15.75" thickBot="1" x14ac:dyDescent="0.3">
      <c r="A13" s="85" t="s">
        <v>112</v>
      </c>
      <c r="B13" s="70">
        <v>159988</v>
      </c>
      <c r="C13" s="70">
        <v>1282401</v>
      </c>
      <c r="D13" s="70">
        <v>12939777</v>
      </c>
      <c r="E13" s="70">
        <v>-44521</v>
      </c>
      <c r="F13" s="70">
        <v>33425304</v>
      </c>
      <c r="G13" s="70">
        <v>47762949</v>
      </c>
      <c r="H13" s="47">
        <f>SUM(G9:G12)-G13</f>
        <v>0</v>
      </c>
    </row>
    <row r="14" spans="1:8" x14ac:dyDescent="0.25">
      <c r="A14" s="64" t="s">
        <v>113</v>
      </c>
      <c r="B14" s="81"/>
      <c r="C14" s="81"/>
      <c r="D14" s="81"/>
      <c r="E14" s="81"/>
      <c r="F14" s="81">
        <v>395931</v>
      </c>
      <c r="G14" s="82">
        <v>395931</v>
      </c>
    </row>
    <row r="15" spans="1:8" x14ac:dyDescent="0.25">
      <c r="A15" s="64" t="s">
        <v>68</v>
      </c>
      <c r="B15" s="81"/>
      <c r="C15" s="81"/>
      <c r="D15" s="81">
        <v>1233268</v>
      </c>
      <c r="E15" s="81"/>
      <c r="F15" s="81"/>
      <c r="G15" s="82">
        <v>1233268</v>
      </c>
    </row>
    <row r="16" spans="1:8" ht="15.75" thickBot="1" x14ac:dyDescent="0.3">
      <c r="A16" s="64" t="s">
        <v>109</v>
      </c>
      <c r="B16" s="81"/>
      <c r="C16" s="81"/>
      <c r="D16" s="81"/>
      <c r="E16" s="81"/>
      <c r="F16" s="81"/>
      <c r="G16" s="82"/>
    </row>
    <row r="17" spans="1:7" ht="15.75" thickBot="1" x14ac:dyDescent="0.3">
      <c r="A17" s="83" t="s">
        <v>114</v>
      </c>
      <c r="B17" s="70">
        <v>159988</v>
      </c>
      <c r="C17" s="70">
        <v>1282401</v>
      </c>
      <c r="D17" s="70">
        <v>14173045</v>
      </c>
      <c r="E17" s="70">
        <v>-44521</v>
      </c>
      <c r="F17" s="70">
        <v>33821235</v>
      </c>
      <c r="G17" s="70">
        <v>49392148</v>
      </c>
    </row>
    <row r="21" spans="1:7" x14ac:dyDescent="0.25">
      <c r="A21" s="90" t="s">
        <v>115</v>
      </c>
      <c r="B21" s="90" t="s">
        <v>116</v>
      </c>
    </row>
    <row r="22" spans="1:7" x14ac:dyDescent="0.25">
      <c r="A22" s="90"/>
      <c r="B22" s="90"/>
    </row>
    <row r="23" spans="1:7" x14ac:dyDescent="0.25">
      <c r="A23" s="90" t="s">
        <v>118</v>
      </c>
      <c r="B23" s="90" t="s">
        <v>117</v>
      </c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Касымкина Анна</cp:lastModifiedBy>
  <dcterms:created xsi:type="dcterms:W3CDTF">2023-04-27T03:24:37Z</dcterms:created>
  <dcterms:modified xsi:type="dcterms:W3CDTF">2023-05-02T11:25:29Z</dcterms:modified>
</cp:coreProperties>
</file>