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hmetpekkyzy_a\Desktop\Фин отчетность на КАСЕ\"/>
    </mc:Choice>
  </mc:AlternateContent>
  <xr:revisionPtr revIDLastSave="0" documentId="13_ncr:1_{E7DC3726-05E6-4DF8-A7A4-25D164D17EB4}" xr6:coauthVersionLast="47" xr6:coauthVersionMax="47" xr10:uidLastSave="{00000000-0000-0000-0000-000000000000}"/>
  <bookViews>
    <workbookView xWindow="-120" yWindow="-120" windowWidth="29040" windowHeight="15840" xr2:uid="{0C39DF94-877A-4A5B-948E-10FF9BC13ECF}"/>
  </bookViews>
  <sheets>
    <sheet name="BS" sheetId="5" r:id="rId1"/>
    <sheet name="PL" sheetId="6" r:id="rId2"/>
    <sheet name="ДДС" sheetId="7" r:id="rId3"/>
    <sheet name="SE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H13" i="8"/>
  <c r="H9" i="8"/>
  <c r="H6" i="8"/>
  <c r="F33" i="7"/>
  <c r="E33" i="7"/>
  <c r="F30" i="7"/>
  <c r="E30" i="7"/>
  <c r="F29" i="7"/>
  <c r="E29" i="7"/>
  <c r="F23" i="7"/>
  <c r="E23" i="7"/>
  <c r="F17" i="7"/>
  <c r="E17" i="7"/>
  <c r="D4" i="7"/>
  <c r="C4" i="7"/>
  <c r="F24" i="6"/>
  <c r="E24" i="6"/>
  <c r="F18" i="6"/>
  <c r="E18" i="6"/>
  <c r="F16" i="6"/>
  <c r="E16" i="6"/>
  <c r="F12" i="6"/>
  <c r="E12" i="6"/>
  <c r="F7" i="6"/>
  <c r="E7" i="6"/>
  <c r="F50" i="5"/>
  <c r="E50" i="5"/>
  <c r="F49" i="5"/>
  <c r="E49" i="5"/>
  <c r="F48" i="5"/>
  <c r="E48" i="5"/>
  <c r="F37" i="5"/>
  <c r="E37" i="5"/>
  <c r="F29" i="5"/>
  <c r="E29" i="5"/>
  <c r="E28" i="5"/>
  <c r="E27" i="5"/>
  <c r="E26" i="5"/>
  <c r="F21" i="5"/>
  <c r="E21" i="5"/>
  <c r="F20" i="5"/>
  <c r="E20" i="5"/>
  <c r="F13" i="5"/>
  <c r="E13" i="5"/>
</calcChain>
</file>

<file path=xl/sharedStrings.xml><?xml version="1.0" encoding="utf-8"?>
<sst xmlns="http://schemas.openxmlformats.org/spreadsheetml/2006/main" count="164" uniqueCount="121">
  <si>
    <t>АО «УСТЬ-КАМЕНОГОРСКИЙ ТИТАНО-МАГНИЕВЫЙ КОМБИНАТ»</t>
  </si>
  <si>
    <t>В тысячах тенге</t>
  </si>
  <si>
    <t>Прим.</t>
  </si>
  <si>
    <t>31.12.2022 г.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</si>
  <si>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</si>
  <si>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</si>
  <si>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</si>
  <si>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</si>
  <si>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</si>
  <si>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</si>
  <si>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</si>
  <si>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</si>
  <si>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</si>
  <si>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</si>
  <si>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</si>
  <si>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</si>
  <si>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</si>
  <si>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</si>
  <si>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</si>
  <si>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</si>
  <si>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</si>
  <si>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</si>
  <si>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 xml:space="preserve">Капитал </t>
  </si>
  <si>
    <t>Акционерный капитал</t>
  </si>
  <si>
    <t>Дополнительно оплаченный капитал</t>
  </si>
  <si>
    <t>Резерв по курсовым разницам</t>
  </si>
  <si>
    <t>Прочие резервы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</si>
  <si>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</si>
  <si>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</si>
  <si>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</si>
  <si>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</si>
  <si>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</si>
  <si>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</si>
  <si>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</si>
  <si>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</si>
  <si>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</si>
  <si>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</si>
  <si>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</si>
  <si>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Краткосрочные резервы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</si>
  <si>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</si>
  <si>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</si>
  <si>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</si>
  <si>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</si>
  <si>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</si>
  <si>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</si>
  <si>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простой акции, тенге</t>
  </si>
  <si>
    <t>Балансовая стоимость привилегированной акции, тенге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</si>
  <si>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</si>
  <si>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</si>
  <si>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</si>
  <si>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</si>
  <si>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</si>
  <si>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</si>
  <si>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</si>
  <si>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</si>
  <si>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</si>
  <si>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</si>
  <si>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</si>
  <si>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</si>
  <si>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</si>
  <si>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</si>
  <si>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</si>
  <si>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</si>
  <si>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 xml:space="preserve"> Статьи, которые впоследствии не будут расклассифицированы в состав прибылей или убытков 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</si>
  <si>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</si>
  <si>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</si>
  <si>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 xml:space="preserve">Прибыль на акцию, базовая и разводненная </t>
  </si>
  <si>
    <t>(в тенге на акцию)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</si>
  <si>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</si>
  <si>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</si>
  <si>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</si>
  <si>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</si>
  <si>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</si>
  <si>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</si>
  <si>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</si>
  <si>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</si>
  <si>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</si>
  <si>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</si>
  <si>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</si>
  <si>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</si>
  <si>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</si>
  <si>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</si>
  <si>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</si>
  <si>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</si>
  <si>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</si>
  <si>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</si>
  <si>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</si>
  <si>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</si>
  <si>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</si>
  <si>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</si>
  <si>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</si>
  <si>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</si>
  <si>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</si>
  <si>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</si>
  <si>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</si>
  <si>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</si>
  <si>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</si>
  <si>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</si>
  <si>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На 01 января 2022 года</t>
  </si>
  <si>
    <t>Дивиденды</t>
  </si>
  <si>
    <t>Прибыль за 2022 год</t>
  </si>
  <si>
    <t>На 01 января 2023 года</t>
  </si>
  <si>
    <t>Дивиденды к выплате</t>
  </si>
  <si>
    <t>Подоходный налог, отраженный непосредственно в прочем совокупном доходе</t>
  </si>
  <si>
    <t xml:space="preserve"> -   </t>
  </si>
  <si>
    <t>Прибыль за 9 месяцев 2022 года</t>
  </si>
  <si>
    <t>На 30 сентября 2022 года</t>
  </si>
  <si>
    <t>Прибыль за 9 месяцев 2023 года</t>
  </si>
  <si>
    <t>На 30 сентябя 2023 года</t>
  </si>
  <si>
    <t>Консолидированный отчет об изменениях в капитале за период, закончившийся 30 сентября 2023 года</t>
  </si>
  <si>
    <t>Консолидированный отчет о движении денежных средств за период, закончившийся 30 сентября 2023 года</t>
  </si>
  <si>
    <t>Консолидированный отчет о прибылях и убытках и прочем совокупном доходе за период, закончившийся 30 сентября 2023 года</t>
  </si>
  <si>
    <t>за девять месяцев, закончившихся
 30 сентября 2023г.</t>
  </si>
  <si>
    <t>за девять месяцев, закончившихся
 30 сентября 2022г.</t>
  </si>
  <si>
    <t>Консолидированный отчет о финансовом положении по состоянию на 30 сентября 2023 года</t>
  </si>
  <si>
    <t>30.09.2023 г.</t>
  </si>
  <si>
    <t>И.о. финансового директора  АО "УКТМК"</t>
  </si>
  <si>
    <t>Р.Р. Реймов</t>
  </si>
  <si>
    <t>Главный бухгалтер</t>
  </si>
  <si>
    <t>А.С. Будукова</t>
  </si>
  <si>
    <t xml:space="preserve"> И.о. финансового директора  АО "УКТМК"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</si>
</sst>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/>
    <xf numFmtId="164" fontId="5" fillId="0" borderId="0" xfId="1" applyNumberFormat="1" applyFont="1"/>
    <xf numFmtId="164" fontId="5" fillId="0" borderId="2" xfId="1" applyNumberFormat="1" applyFont="1" applyBorder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/>
    <xf numFmtId="0" fontId="6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5" fillId="0" borderId="2" xfId="1" applyNumberFormat="1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5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/>
    </xf>
    <xf numFmtId="43" fontId="5" fillId="0" borderId="0" xfId="1" applyFont="1"/>
    <xf numFmtId="0" fontId="5" fillId="0" borderId="0" xfId="0" applyFont="1"/>
    <xf numFmtId="164" fontId="5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64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164" fontId="5" fillId="0" borderId="2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8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5" fontId="5" fillId="0" borderId="0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165" fontId="5" fillId="0" borderId="0" xfId="0" applyNumberFormat="1" applyFont="1"/>
    <xf numFmtId="0" fontId="8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0" fillId="0" borderId="0" xfId="2" applyNumberFormat="1" applyFont="1" applyAlignment="1">
      <alignment vertical="center"/>
    </xf>
  </cellXfs>
  <cellStyles count="3">
    <cellStyle name="Обычный" xfId="0" builtinId="0"/>
    <cellStyle name="Обычный_ФО Формы для заполнения 3 кв 2014" xfId="2" xr:uid="{764E6B7D-ABA6-4B2F-B4D8-62B167D949A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7010-2E31-4F6C-8F3C-083242FFCB82}">
  <sheetPr>
    <tabColor rgb="FF92D050"/>
  </sheetPr>
  <dimension ref="A2:J58"/>
  <sheetViews>
    <sheetView tabSelected="1" topLeftCell="A40" workbookViewId="0">
      <selection activeCell="B67" sqref="B67"/>
    </sheetView>
  </sheetViews>
  <sheetFormatPr defaultRowHeight="15" x14ac:dyDescent="0.25"/>
  <cols>
    <col min="1" max="1" width="59" style="39" customWidth="1"/>
    <col min="2" max="2" width="9.140625" style="39"/>
    <col min="3" max="3" width="14.28515625" style="8" bestFit="1" customWidth="1"/>
    <col min="4" max="4" width="14.5703125" style="8" bestFit="1" customWidth="1"/>
    <col min="5" max="5" width="12.85546875" style="38" bestFit="1" customWidth="1"/>
    <col min="6" max="6" width="15.7109375" style="39" customWidth="1"/>
    <col min="7" max="7" width="29.85546875" style="39" customWidth="1"/>
    <col min="8" max="8" width="12.7109375" style="39" bestFit="1" customWidth="1"/>
    <col min="9" max="10" width="15" style="8" bestFit="1" customWidth="1"/>
    <col min="11" max="16384" width="9.140625" style="39"/>
  </cols>
  <sheetData>
    <row r="2" spans="1:8" x14ac:dyDescent="0.25">
      <c r="A2" s="1" t="s">
        <v>0</v>
      </c>
      <c r="B2" s="1"/>
      <c r="C2" s="2"/>
      <c r="D2" s="2"/>
    </row>
    <row r="3" spans="1:8" ht="24" customHeight="1" x14ac:dyDescent="0.25">
      <c r="A3" s="88" t="s">
        <v>114</v>
      </c>
      <c r="B3" s="88"/>
      <c r="C3" s="88"/>
      <c r="D3" s="88"/>
    </row>
    <row r="4" spans="1:8" ht="15.75" thickBot="1" x14ac:dyDescent="0.3">
      <c r="A4" s="3" t="s">
        <v>1</v>
      </c>
      <c r="B4" s="4" t="s">
        <v>2</v>
      </c>
      <c r="C4" s="5" t="s">
        <v>115</v>
      </c>
      <c r="D4" s="5" t="s">
        <v>3</v>
      </c>
    </row>
    <row r="5" spans="1:8" x14ac:dyDescent="0.25">
      <c r="A5" s="6" t="s">
        <v>4</v>
      </c>
      <c r="B5" s="7"/>
      <c r="D5" s="9"/>
    </row>
    <row r="6" spans="1:8" x14ac:dyDescent="0.25">
      <c r="A6" s="10" t="s">
        <v>5</v>
      </c>
      <c r="B6" s="11"/>
      <c r="C6" s="12"/>
      <c r="D6" s="13"/>
      <c r="H6" s="48"/>
    </row>
    <row r="7" spans="1:8" x14ac:dyDescent="0.25">
      <c r="A7" s="14" t="s">
        <v>6</v>
      </c>
      <c r="B7" s="14">
        <v>4</v>
      </c>
      <c r="C7" s="15">
        <v>89988849</v>
      </c>
      <c r="D7" s="16">
        <v>83293172</v>
      </c>
      <c r="F7" s="38"/>
      <c r="G7" s="38"/>
      <c r="H7" s="48"/>
    </row>
    <row r="8" spans="1:8" x14ac:dyDescent="0.25">
      <c r="A8" s="14" t="s">
        <v>8</v>
      </c>
      <c r="B8" s="11"/>
      <c r="C8" s="15">
        <v>176874</v>
      </c>
      <c r="D8" s="16">
        <v>223220</v>
      </c>
      <c r="F8" s="38"/>
      <c r="G8" s="38"/>
      <c r="H8" s="48"/>
    </row>
    <row r="9" spans="1:8" x14ac:dyDescent="0.25">
      <c r="A9" s="14" t="s">
        <v>7</v>
      </c>
      <c r="B9" s="11"/>
      <c r="C9" s="15">
        <v>2666443</v>
      </c>
      <c r="D9" s="16">
        <v>2829790</v>
      </c>
      <c r="F9" s="38"/>
      <c r="G9" s="38"/>
      <c r="H9" s="48"/>
    </row>
    <row r="10" spans="1:8" x14ac:dyDescent="0.25">
      <c r="A10" s="14" t="s">
        <v>10</v>
      </c>
      <c r="B10" s="14">
        <v>5</v>
      </c>
      <c r="C10" s="15">
        <v>2267938</v>
      </c>
      <c r="D10" s="16">
        <v>2040046</v>
      </c>
      <c r="F10" s="38"/>
      <c r="G10" s="38"/>
      <c r="H10" s="48"/>
    </row>
    <row r="11" spans="1:8" x14ac:dyDescent="0.25">
      <c r="A11" s="14" t="s">
        <v>9</v>
      </c>
      <c r="B11" s="14"/>
      <c r="C11" s="15">
        <v>118805</v>
      </c>
      <c r="D11" s="16">
        <v>47341</v>
      </c>
      <c r="F11" s="38"/>
      <c r="G11" s="38"/>
      <c r="H11" s="48"/>
    </row>
    <row r="12" spans="1:8" ht="15.75" thickBot="1" x14ac:dyDescent="0.3">
      <c r="A12" s="17" t="s">
        <v>11</v>
      </c>
      <c r="B12" s="17">
        <v>6</v>
      </c>
      <c r="C12" s="15">
        <v>104763</v>
      </c>
      <c r="D12" s="18">
        <v>118210</v>
      </c>
      <c r="F12" s="38"/>
      <c r="G12" s="38"/>
      <c r="H12" s="48"/>
    </row>
    <row r="13" spans="1:8" ht="15.75" thickBot="1" x14ac:dyDescent="0.3">
      <c r="A13" s="19" t="s">
        <v>12</v>
      </c>
      <c r="B13" s="20"/>
      <c r="C13" s="21">
        <v>95323672</v>
      </c>
      <c r="D13" s="21">
        <v>88551779</v>
      </c>
      <c r="E13" s="38">
        <f>SUM(C7:C12)-C13</f>
        <v>0</v>
      </c>
      <c r="F13" s="38">
        <f>SUM(D7:D12)-D13</f>
        <v>0</v>
      </c>
      <c r="G13" s="38"/>
      <c r="H13" s="48"/>
    </row>
    <row r="14" spans="1:8" x14ac:dyDescent="0.25">
      <c r="A14" s="22" t="s">
        <v>13</v>
      </c>
      <c r="B14" s="23"/>
      <c r="C14" s="12"/>
      <c r="D14" s="12"/>
      <c r="F14" s="38"/>
      <c r="G14" s="38"/>
      <c r="H14" s="48"/>
    </row>
    <row r="15" spans="1:8" x14ac:dyDescent="0.25">
      <c r="A15" s="14" t="s">
        <v>14</v>
      </c>
      <c r="B15" s="14">
        <v>7</v>
      </c>
      <c r="C15" s="15">
        <v>66629798</v>
      </c>
      <c r="D15" s="16">
        <v>56389076</v>
      </c>
      <c r="F15" s="38"/>
      <c r="G15" s="38"/>
      <c r="H15" s="48"/>
    </row>
    <row r="16" spans="1:8" x14ac:dyDescent="0.25">
      <c r="A16" s="14" t="s">
        <v>15</v>
      </c>
      <c r="B16" s="14">
        <v>8</v>
      </c>
      <c r="C16" s="15">
        <v>16417638</v>
      </c>
      <c r="D16" s="16">
        <v>22211130</v>
      </c>
      <c r="F16" s="38"/>
      <c r="G16" s="38"/>
      <c r="H16" s="48"/>
    </row>
    <row r="17" spans="1:8" x14ac:dyDescent="0.25">
      <c r="A17" s="14" t="s">
        <v>16</v>
      </c>
      <c r="B17" s="11"/>
      <c r="C17" s="15">
        <v>371488</v>
      </c>
      <c r="D17" s="16">
        <v>206473</v>
      </c>
      <c r="F17" s="38"/>
      <c r="G17" s="38"/>
      <c r="H17" s="48"/>
    </row>
    <row r="18" spans="1:8" ht="30" x14ac:dyDescent="0.25">
      <c r="A18" s="14" t="s">
        <v>17</v>
      </c>
      <c r="B18" s="14">
        <v>9</v>
      </c>
      <c r="C18" s="15">
        <v>14175759</v>
      </c>
      <c r="D18" s="16">
        <v>8797108</v>
      </c>
      <c r="F18" s="38"/>
      <c r="G18" s="38"/>
      <c r="H18" s="48"/>
    </row>
    <row r="19" spans="1:8" ht="15.75" thickBot="1" x14ac:dyDescent="0.3">
      <c r="A19" s="17" t="s">
        <v>18</v>
      </c>
      <c r="B19" s="17">
        <v>10</v>
      </c>
      <c r="C19" s="15">
        <v>2668937</v>
      </c>
      <c r="D19" s="18">
        <v>4640992</v>
      </c>
      <c r="F19" s="38"/>
      <c r="G19" s="38"/>
      <c r="H19" s="48"/>
    </row>
    <row r="20" spans="1:8" ht="15.75" thickBot="1" x14ac:dyDescent="0.3">
      <c r="A20" s="19" t="s">
        <v>19</v>
      </c>
      <c r="B20" s="19"/>
      <c r="C20" s="21">
        <v>100263620</v>
      </c>
      <c r="D20" s="21">
        <v>92244779</v>
      </c>
      <c r="E20" s="38">
        <f>SUM(C14:C19)-C20</f>
        <v>0</v>
      </c>
      <c r="F20" s="38">
        <f>SUM(D14:D19)-D20</f>
        <v>0</v>
      </c>
      <c r="G20" s="38"/>
      <c r="H20" s="48"/>
    </row>
    <row r="21" spans="1:8" ht="15.75" thickBot="1" x14ac:dyDescent="0.3">
      <c r="A21" s="19" t="s">
        <v>20</v>
      </c>
      <c r="B21" s="19"/>
      <c r="C21" s="24">
        <v>195587292</v>
      </c>
      <c r="D21" s="24">
        <v>180796558</v>
      </c>
      <c r="E21" s="38">
        <f>C13+C20-C21</f>
        <v>0</v>
      </c>
      <c r="F21" s="38">
        <f>D13+D20-D21</f>
        <v>0</v>
      </c>
      <c r="G21" s="38"/>
      <c r="H21" s="48"/>
    </row>
    <row r="22" spans="1:8" x14ac:dyDescent="0.25">
      <c r="A22" s="25" t="s">
        <v>21</v>
      </c>
      <c r="B22" s="23"/>
      <c r="C22" s="26"/>
      <c r="D22" s="26"/>
      <c r="F22" s="38"/>
      <c r="G22" s="38"/>
      <c r="H22" s="48"/>
    </row>
    <row r="23" spans="1:8" x14ac:dyDescent="0.25">
      <c r="A23" s="25" t="s">
        <v>22</v>
      </c>
      <c r="B23" s="11"/>
      <c r="C23" s="12"/>
      <c r="D23" s="12"/>
      <c r="F23" s="38"/>
      <c r="G23" s="38"/>
      <c r="H23" s="48"/>
    </row>
    <row r="24" spans="1:8" x14ac:dyDescent="0.25">
      <c r="A24" s="27" t="s">
        <v>23</v>
      </c>
      <c r="B24" s="14">
        <v>11</v>
      </c>
      <c r="C24" s="28">
        <v>159988</v>
      </c>
      <c r="D24" s="16">
        <v>159988</v>
      </c>
      <c r="F24" s="38"/>
      <c r="G24" s="38"/>
      <c r="H24" s="48"/>
    </row>
    <row r="25" spans="1:8" x14ac:dyDescent="0.25">
      <c r="A25" s="27" t="s">
        <v>24</v>
      </c>
      <c r="B25" s="14">
        <v>11</v>
      </c>
      <c r="C25" s="28">
        <v>1282401</v>
      </c>
      <c r="D25" s="16">
        <v>1282401</v>
      </c>
      <c r="F25" s="38"/>
      <c r="G25" s="38"/>
      <c r="H25" s="48"/>
    </row>
    <row r="26" spans="1:8" x14ac:dyDescent="0.25">
      <c r="A26" s="27" t="s">
        <v>25</v>
      </c>
      <c r="B26" s="11"/>
      <c r="C26" s="28">
        <v>14263792</v>
      </c>
      <c r="D26" s="16">
        <v>12865912</v>
      </c>
      <c r="E26" s="38">
        <f>D26+PL!C20+PL!C23-BS!C26</f>
        <v>0</v>
      </c>
      <c r="F26" s="38"/>
      <c r="G26" s="38"/>
      <c r="H26" s="48"/>
    </row>
    <row r="27" spans="1:8" x14ac:dyDescent="0.25">
      <c r="A27" s="27" t="s">
        <v>26</v>
      </c>
      <c r="B27" s="11"/>
      <c r="C27" s="29">
        <v>-26568</v>
      </c>
      <c r="D27" s="29">
        <v>-26568</v>
      </c>
      <c r="E27" s="38">
        <f>D27+PL!C21-BS!C27</f>
        <v>0</v>
      </c>
      <c r="F27" s="38"/>
      <c r="G27" s="38"/>
      <c r="H27" s="48"/>
    </row>
    <row r="28" spans="1:8" ht="15.75" thickBot="1" x14ac:dyDescent="0.3">
      <c r="A28" s="27" t="s">
        <v>27</v>
      </c>
      <c r="B28" s="30"/>
      <c r="C28" s="31">
        <v>37699063</v>
      </c>
      <c r="D28" s="18">
        <v>33596797</v>
      </c>
      <c r="E28" s="38">
        <f>D28+SE!G16+PL!C18-BS!C28</f>
        <v>0</v>
      </c>
      <c r="F28" s="38"/>
      <c r="G28" s="38"/>
      <c r="H28" s="48"/>
    </row>
    <row r="29" spans="1:8" ht="15.75" thickBot="1" x14ac:dyDescent="0.3">
      <c r="A29" s="32" t="s">
        <v>28</v>
      </c>
      <c r="B29" s="20"/>
      <c r="C29" s="33">
        <v>53378676</v>
      </c>
      <c r="D29" s="33">
        <v>47878530</v>
      </c>
      <c r="E29" s="38">
        <f>SUM(C23:C28)-C29</f>
        <v>0</v>
      </c>
      <c r="F29" s="38">
        <f>SUM(D23:D28)-D29</f>
        <v>0</v>
      </c>
      <c r="G29" s="38"/>
      <c r="H29" s="48"/>
    </row>
    <row r="30" spans="1:8" x14ac:dyDescent="0.25">
      <c r="A30" s="25" t="s">
        <v>29</v>
      </c>
      <c r="B30" s="23"/>
      <c r="C30" s="26"/>
      <c r="D30" s="9"/>
      <c r="F30" s="38"/>
      <c r="G30" s="38"/>
      <c r="H30" s="48"/>
    </row>
    <row r="31" spans="1:8" x14ac:dyDescent="0.25">
      <c r="A31" s="27" t="s">
        <v>30</v>
      </c>
      <c r="B31" s="14">
        <v>12</v>
      </c>
      <c r="C31" s="28">
        <v>13917583</v>
      </c>
      <c r="D31" s="16">
        <v>8944368</v>
      </c>
      <c r="F31" s="38"/>
      <c r="G31" s="38"/>
      <c r="H31" s="48"/>
    </row>
    <row r="32" spans="1:8" x14ac:dyDescent="0.25">
      <c r="A32" s="27" t="s">
        <v>31</v>
      </c>
      <c r="B32" s="14">
        <v>13</v>
      </c>
      <c r="C32" s="28">
        <v>1363867</v>
      </c>
      <c r="D32" s="16">
        <v>1342233</v>
      </c>
      <c r="F32" s="38"/>
      <c r="G32" s="38"/>
      <c r="H32" s="48"/>
    </row>
    <row r="33" spans="1:8" x14ac:dyDescent="0.25">
      <c r="A33" s="27" t="s">
        <v>32</v>
      </c>
      <c r="B33" s="14">
        <v>14</v>
      </c>
      <c r="C33" s="28">
        <v>116885</v>
      </c>
      <c r="D33" s="16">
        <v>115283</v>
      </c>
      <c r="F33" s="38"/>
      <c r="G33" s="38"/>
      <c r="H33" s="48"/>
    </row>
    <row r="34" spans="1:8" x14ac:dyDescent="0.25">
      <c r="A34" s="27" t="s">
        <v>33</v>
      </c>
      <c r="B34" s="14">
        <v>15</v>
      </c>
      <c r="C34" s="28">
        <v>127256</v>
      </c>
      <c r="D34" s="16">
        <v>127256</v>
      </c>
      <c r="F34" s="38"/>
      <c r="G34" s="38"/>
      <c r="H34" s="48"/>
    </row>
    <row r="35" spans="1:8" x14ac:dyDescent="0.25">
      <c r="A35" s="27" t="s">
        <v>34</v>
      </c>
      <c r="B35" s="11"/>
      <c r="C35" s="28">
        <v>5672353</v>
      </c>
      <c r="D35" s="16">
        <v>5330846</v>
      </c>
      <c r="F35" s="38"/>
      <c r="G35" s="38"/>
      <c r="H35" s="48"/>
    </row>
    <row r="36" spans="1:8" ht="15.75" thickBot="1" x14ac:dyDescent="0.3">
      <c r="A36" s="27" t="s">
        <v>35</v>
      </c>
      <c r="B36" s="17">
        <v>16</v>
      </c>
      <c r="C36" s="31">
        <v>1738</v>
      </c>
      <c r="D36" s="18">
        <v>2708</v>
      </c>
      <c r="F36" s="38"/>
      <c r="G36" s="38"/>
      <c r="H36" s="48"/>
    </row>
    <row r="37" spans="1:8" ht="15.75" thickBot="1" x14ac:dyDescent="0.3">
      <c r="A37" s="32" t="s">
        <v>36</v>
      </c>
      <c r="B37" s="20"/>
      <c r="C37" s="33">
        <v>21199682</v>
      </c>
      <c r="D37" s="33">
        <v>15862694</v>
      </c>
      <c r="E37" s="38">
        <f>SUM(C31:C36)-C37</f>
        <v>0</v>
      </c>
      <c r="F37" s="38">
        <f>SUM(D31:D36)-D37</f>
        <v>0</v>
      </c>
      <c r="G37" s="38"/>
      <c r="H37" s="48"/>
    </row>
    <row r="38" spans="1:8" x14ac:dyDescent="0.25">
      <c r="A38" s="25" t="s">
        <v>37</v>
      </c>
      <c r="B38" s="23"/>
      <c r="C38" s="26"/>
      <c r="D38" s="9"/>
      <c r="F38" s="38"/>
      <c r="G38" s="38"/>
      <c r="H38" s="48"/>
    </row>
    <row r="39" spans="1:8" x14ac:dyDescent="0.25">
      <c r="A39" s="27" t="s">
        <v>30</v>
      </c>
      <c r="B39" s="14">
        <v>12</v>
      </c>
      <c r="C39" s="28">
        <v>25712833</v>
      </c>
      <c r="D39" s="16">
        <v>24582648</v>
      </c>
      <c r="F39" s="38"/>
      <c r="G39" s="38"/>
      <c r="H39" s="48"/>
    </row>
    <row r="40" spans="1:8" x14ac:dyDescent="0.25">
      <c r="A40" s="27" t="s">
        <v>32</v>
      </c>
      <c r="B40" s="14">
        <v>14</v>
      </c>
      <c r="C40" s="28">
        <v>36385</v>
      </c>
      <c r="D40" s="16">
        <v>65857</v>
      </c>
      <c r="F40" s="38"/>
      <c r="G40" s="38"/>
      <c r="H40" s="48"/>
    </row>
    <row r="41" spans="1:8" x14ac:dyDescent="0.25">
      <c r="A41" s="27" t="s">
        <v>33</v>
      </c>
      <c r="B41" s="14">
        <v>15</v>
      </c>
      <c r="C41" s="28">
        <v>35657</v>
      </c>
      <c r="D41" s="16">
        <v>29579</v>
      </c>
      <c r="F41" s="38"/>
      <c r="G41" s="38"/>
      <c r="H41" s="48"/>
    </row>
    <row r="42" spans="1:8" x14ac:dyDescent="0.25">
      <c r="A42" s="27" t="s">
        <v>38</v>
      </c>
      <c r="B42" s="34"/>
      <c r="C42" s="35">
        <v>42361</v>
      </c>
      <c r="D42" s="16">
        <v>42361</v>
      </c>
      <c r="F42" s="38"/>
      <c r="G42" s="38"/>
      <c r="H42" s="48"/>
    </row>
    <row r="43" spans="1:8" x14ac:dyDescent="0.25">
      <c r="A43" s="27" t="s">
        <v>39</v>
      </c>
      <c r="B43" s="14">
        <v>16</v>
      </c>
      <c r="C43" s="28">
        <v>92084386</v>
      </c>
      <c r="D43" s="16">
        <v>80549340</v>
      </c>
      <c r="F43" s="38"/>
      <c r="G43" s="38"/>
      <c r="H43" s="48"/>
    </row>
    <row r="44" spans="1:8" x14ac:dyDescent="0.25">
      <c r="A44" s="27" t="s">
        <v>102</v>
      </c>
      <c r="B44" s="14"/>
      <c r="C44" s="28">
        <v>558526</v>
      </c>
      <c r="D44" s="16">
        <v>546819</v>
      </c>
      <c r="F44" s="38"/>
      <c r="G44" s="38"/>
      <c r="H44" s="48"/>
    </row>
    <row r="45" spans="1:8" x14ac:dyDescent="0.25">
      <c r="A45" s="27" t="s">
        <v>71</v>
      </c>
      <c r="B45" s="14"/>
      <c r="C45" s="28">
        <v>1853732</v>
      </c>
      <c r="D45" s="16">
        <v>10367860</v>
      </c>
      <c r="F45" s="38"/>
      <c r="G45" s="38"/>
      <c r="H45" s="48"/>
    </row>
    <row r="46" spans="1:8" x14ac:dyDescent="0.25">
      <c r="A46" s="27" t="s">
        <v>40</v>
      </c>
      <c r="B46" s="14"/>
      <c r="C46" s="28">
        <v>49152</v>
      </c>
      <c r="D46" s="16">
        <v>29016</v>
      </c>
      <c r="F46" s="38"/>
      <c r="G46" s="38"/>
      <c r="H46" s="48"/>
    </row>
    <row r="47" spans="1:8" ht="15.75" thickBot="1" x14ac:dyDescent="0.3">
      <c r="A47" s="27" t="s">
        <v>41</v>
      </c>
      <c r="B47" s="17">
        <v>17</v>
      </c>
      <c r="C47" s="31">
        <v>635902</v>
      </c>
      <c r="D47" s="18">
        <v>841854</v>
      </c>
      <c r="F47" s="38"/>
      <c r="G47" s="38"/>
      <c r="H47" s="48"/>
    </row>
    <row r="48" spans="1:8" ht="15.75" thickBot="1" x14ac:dyDescent="0.3">
      <c r="A48" s="32" t="s">
        <v>42</v>
      </c>
      <c r="B48" s="20"/>
      <c r="C48" s="33">
        <v>121008934</v>
      </c>
      <c r="D48" s="33">
        <v>117055334</v>
      </c>
      <c r="E48" s="38">
        <f>SUM(C39:C47)-C48</f>
        <v>0</v>
      </c>
      <c r="F48" s="38">
        <f>SUM(D39:D47)-D48</f>
        <v>0</v>
      </c>
      <c r="G48" s="38"/>
      <c r="H48" s="48"/>
    </row>
    <row r="49" spans="1:8" ht="15.75" thickBot="1" x14ac:dyDescent="0.3">
      <c r="A49" s="25" t="s">
        <v>43</v>
      </c>
      <c r="B49" s="20"/>
      <c r="C49" s="33">
        <v>142208616</v>
      </c>
      <c r="D49" s="33">
        <v>132918028</v>
      </c>
      <c r="E49" s="38">
        <f>C37+C48-C49</f>
        <v>0</v>
      </c>
      <c r="F49" s="38">
        <f>D37+D48-D49</f>
        <v>0</v>
      </c>
      <c r="G49" s="38"/>
      <c r="H49" s="48"/>
    </row>
    <row r="50" spans="1:8" ht="15.75" thickBot="1" x14ac:dyDescent="0.3">
      <c r="A50" s="32" t="s">
        <v>44</v>
      </c>
      <c r="B50" s="20"/>
      <c r="C50" s="33">
        <v>195587292</v>
      </c>
      <c r="D50" s="33">
        <v>180796558</v>
      </c>
      <c r="E50" s="38">
        <f>C29+C49-C50</f>
        <v>0</v>
      </c>
      <c r="F50" s="38">
        <f>D29+D49-D50</f>
        <v>0</v>
      </c>
      <c r="H50" s="48"/>
    </row>
    <row r="51" spans="1:8" ht="15.75" thickBot="1" x14ac:dyDescent="0.3">
      <c r="A51" s="36" t="s">
        <v>45</v>
      </c>
      <c r="B51" s="19">
        <v>11</v>
      </c>
      <c r="C51" s="33">
        <v>26107.185514677869</v>
      </c>
      <c r="D51" s="37">
        <v>23191.436279203863</v>
      </c>
      <c r="F51" s="38"/>
      <c r="H51" s="48"/>
    </row>
    <row r="52" spans="1:8" ht="29.25" thickBot="1" x14ac:dyDescent="0.3">
      <c r="A52" s="36" t="s">
        <v>46</v>
      </c>
      <c r="B52" s="19">
        <v>11</v>
      </c>
      <c r="C52" s="33">
        <v>19.99814660365119</v>
      </c>
      <c r="D52" s="37">
        <v>19.99814660365119</v>
      </c>
      <c r="F52" s="38"/>
      <c r="H52" s="48"/>
    </row>
    <row r="53" spans="1:8" x14ac:dyDescent="0.25">
      <c r="C53" s="8">
        <v>0</v>
      </c>
      <c r="D53" s="8">
        <v>0</v>
      </c>
      <c r="H53" s="48"/>
    </row>
    <row r="55" spans="1:8" x14ac:dyDescent="0.25">
      <c r="A55" s="93" t="s">
        <v>116</v>
      </c>
      <c r="B55" s="93"/>
      <c r="D55" s="93" t="s">
        <v>117</v>
      </c>
    </row>
    <row r="56" spans="1:8" x14ac:dyDescent="0.25">
      <c r="A56" s="93"/>
      <c r="B56" s="93"/>
      <c r="D56" s="93"/>
    </row>
    <row r="57" spans="1:8" x14ac:dyDescent="0.25">
      <c r="A57" s="93" t="s">
        <v>118</v>
      </c>
      <c r="B57" s="93"/>
      <c r="D57" s="93" t="s">
        <v>119</v>
      </c>
    </row>
    <row r="58" spans="1:8" x14ac:dyDescent="0.25">
      <c r="H58" s="92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04A-0875-4A71-99C2-5E2F65DE2B29}">
  <sheetPr>
    <tabColor rgb="FF92D050"/>
  </sheetPr>
  <dimension ref="A2:J32"/>
  <sheetViews>
    <sheetView topLeftCell="A19" workbookViewId="0">
      <selection activeCell="A30" sqref="A30:D32"/>
    </sheetView>
  </sheetViews>
  <sheetFormatPr defaultRowHeight="15" x14ac:dyDescent="0.25"/>
  <cols>
    <col min="1" max="1" width="36.5703125" style="39" customWidth="1"/>
    <col min="2" max="2" width="9.140625" style="39"/>
    <col min="3" max="4" width="17.85546875" style="40" customWidth="1"/>
    <col min="5" max="5" width="10.5703125" style="39" bestFit="1" customWidth="1"/>
    <col min="6" max="6" width="10.28515625" style="39" bestFit="1" customWidth="1"/>
    <col min="7" max="7" width="28.28515625" style="39" customWidth="1"/>
    <col min="8" max="8" width="9.140625" style="39"/>
    <col min="9" max="10" width="14" style="8" bestFit="1" customWidth="1"/>
    <col min="11" max="16384" width="9.140625" style="39"/>
  </cols>
  <sheetData>
    <row r="2" spans="1:6" x14ac:dyDescent="0.25">
      <c r="A2" s="89" t="s">
        <v>0</v>
      </c>
      <c r="B2" s="89"/>
      <c r="C2" s="89"/>
    </row>
    <row r="3" spans="1:6" ht="35.25" customHeight="1" x14ac:dyDescent="0.25">
      <c r="A3" s="88" t="s">
        <v>111</v>
      </c>
      <c r="B3" s="88"/>
      <c r="C3" s="88"/>
      <c r="D3" s="88"/>
    </row>
    <row r="4" spans="1:6" ht="72" thickBot="1" x14ac:dyDescent="0.3">
      <c r="A4" s="41" t="s">
        <v>1</v>
      </c>
      <c r="B4" s="42" t="s">
        <v>47</v>
      </c>
      <c r="C4" s="43" t="s">
        <v>112</v>
      </c>
      <c r="D4" s="87" t="s">
        <v>113</v>
      </c>
    </row>
    <row r="5" spans="1:6" ht="15" customHeight="1" x14ac:dyDescent="0.25">
      <c r="A5" s="27" t="s">
        <v>48</v>
      </c>
      <c r="B5" s="34">
        <v>18</v>
      </c>
      <c r="C5" s="29">
        <v>64396251</v>
      </c>
      <c r="D5" s="29">
        <v>62314691</v>
      </c>
    </row>
    <row r="6" spans="1:6" ht="15.75" customHeight="1" thickBot="1" x14ac:dyDescent="0.3">
      <c r="A6" s="44" t="s">
        <v>49</v>
      </c>
      <c r="B6" s="45">
        <v>19</v>
      </c>
      <c r="C6" s="29">
        <v>-45589619</v>
      </c>
      <c r="D6" s="29">
        <v>-37017274</v>
      </c>
    </row>
    <row r="7" spans="1:6" x14ac:dyDescent="0.25">
      <c r="A7" s="25" t="s">
        <v>50</v>
      </c>
      <c r="B7" s="11"/>
      <c r="C7" s="46">
        <v>18806632</v>
      </c>
      <c r="D7" s="46">
        <v>25297417</v>
      </c>
      <c r="E7" s="38">
        <f>SUM(C5:C6)-C7</f>
        <v>0</v>
      </c>
      <c r="F7" s="38">
        <f>SUM(D5:D6)-D7</f>
        <v>0</v>
      </c>
    </row>
    <row r="8" spans="1:6" x14ac:dyDescent="0.25">
      <c r="A8" s="27" t="s">
        <v>51</v>
      </c>
      <c r="B8" s="34">
        <v>20</v>
      </c>
      <c r="C8" s="29">
        <v>1548277</v>
      </c>
      <c r="D8" s="29">
        <v>1554775</v>
      </c>
    </row>
    <row r="9" spans="1:6" ht="15" customHeight="1" x14ac:dyDescent="0.25">
      <c r="A9" s="27" t="s">
        <v>52</v>
      </c>
      <c r="B9" s="34">
        <v>21</v>
      </c>
      <c r="C9" s="29">
        <v>-5901265</v>
      </c>
      <c r="D9" s="29">
        <v>-6825817</v>
      </c>
    </row>
    <row r="10" spans="1:6" ht="15" customHeight="1" x14ac:dyDescent="0.25">
      <c r="A10" s="27" t="s">
        <v>53</v>
      </c>
      <c r="B10" s="34">
        <v>22</v>
      </c>
      <c r="C10" s="29">
        <v>-3626119</v>
      </c>
      <c r="D10" s="29">
        <v>-3654510</v>
      </c>
    </row>
    <row r="11" spans="1:6" ht="15.75" customHeight="1" thickBot="1" x14ac:dyDescent="0.3">
      <c r="A11" s="27" t="s">
        <v>54</v>
      </c>
      <c r="B11" s="34">
        <v>23</v>
      </c>
      <c r="C11" s="29">
        <v>-2457690</v>
      </c>
      <c r="D11" s="29">
        <v>-3749454</v>
      </c>
    </row>
    <row r="12" spans="1:6" ht="15.75" thickBot="1" x14ac:dyDescent="0.3">
      <c r="A12" s="32" t="s">
        <v>55</v>
      </c>
      <c r="B12" s="47"/>
      <c r="C12" s="21">
        <v>8369835</v>
      </c>
      <c r="D12" s="21">
        <v>12622411</v>
      </c>
      <c r="E12" s="48">
        <f>SUM(C7:C11)-C12</f>
        <v>0</v>
      </c>
      <c r="F12" s="48">
        <f>SUM(D7:D11)-D12</f>
        <v>0</v>
      </c>
    </row>
    <row r="13" spans="1:6" x14ac:dyDescent="0.25">
      <c r="A13" s="27" t="s">
        <v>56</v>
      </c>
      <c r="B13" s="34">
        <v>24</v>
      </c>
      <c r="C13" s="29">
        <v>8564</v>
      </c>
      <c r="D13" s="29">
        <v>4037</v>
      </c>
    </row>
    <row r="14" spans="1:6" ht="15" customHeight="1" x14ac:dyDescent="0.25">
      <c r="A14" s="27" t="s">
        <v>57</v>
      </c>
      <c r="B14" s="34">
        <v>25</v>
      </c>
      <c r="C14" s="29">
        <v>-2530416</v>
      </c>
      <c r="D14" s="29">
        <v>-1519633</v>
      </c>
    </row>
    <row r="15" spans="1:6" ht="30.75" thickBot="1" x14ac:dyDescent="0.3">
      <c r="A15" s="27" t="s">
        <v>58</v>
      </c>
      <c r="B15" s="34"/>
      <c r="C15" s="29">
        <v>175772</v>
      </c>
      <c r="D15" s="29">
        <v>123997</v>
      </c>
    </row>
    <row r="16" spans="1:6" ht="15.75" thickBot="1" x14ac:dyDescent="0.3">
      <c r="A16" s="32" t="s">
        <v>59</v>
      </c>
      <c r="B16" s="47"/>
      <c r="C16" s="21">
        <v>6023755</v>
      </c>
      <c r="D16" s="21">
        <v>11230812</v>
      </c>
      <c r="E16" s="48">
        <f>SUM(C12:C15)-C16</f>
        <v>0</v>
      </c>
      <c r="F16" s="48">
        <f>SUM(D12:D15)-D16</f>
        <v>0</v>
      </c>
    </row>
    <row r="17" spans="1:6" ht="30.75" thickBot="1" x14ac:dyDescent="0.3">
      <c r="A17" s="44" t="s">
        <v>60</v>
      </c>
      <c r="B17" s="45">
        <v>26</v>
      </c>
      <c r="C17" s="29">
        <v>-1829765</v>
      </c>
      <c r="D17" s="29">
        <v>-2822338</v>
      </c>
    </row>
    <row r="18" spans="1:6" ht="15.75" thickBot="1" x14ac:dyDescent="0.3">
      <c r="A18" s="25" t="s">
        <v>61</v>
      </c>
      <c r="B18" s="25"/>
      <c r="C18" s="21">
        <v>4193990</v>
      </c>
      <c r="D18" s="21">
        <v>8408474</v>
      </c>
      <c r="E18" s="48">
        <f>SUM(C16:C17)-C18</f>
        <v>0</v>
      </c>
      <c r="F18" s="48">
        <f>SUM(D16:D17)-D18</f>
        <v>0</v>
      </c>
    </row>
    <row r="19" spans="1:6" x14ac:dyDescent="0.25">
      <c r="A19" s="49" t="s">
        <v>62</v>
      </c>
      <c r="B19" s="50"/>
      <c r="C19" s="46"/>
      <c r="D19" s="51"/>
    </row>
    <row r="20" spans="1:6" ht="45" x14ac:dyDescent="0.25">
      <c r="A20" s="52" t="s">
        <v>63</v>
      </c>
      <c r="B20" s="53"/>
      <c r="C20" s="29">
        <v>0</v>
      </c>
      <c r="D20" s="29">
        <v>0</v>
      </c>
    </row>
    <row r="21" spans="1:6" ht="45" x14ac:dyDescent="0.25">
      <c r="A21" s="52" t="s">
        <v>64</v>
      </c>
      <c r="B21" s="52"/>
      <c r="C21" s="29">
        <v>0</v>
      </c>
      <c r="D21" s="29">
        <v>0</v>
      </c>
    </row>
    <row r="22" spans="1:6" ht="45" x14ac:dyDescent="0.25">
      <c r="A22" s="52" t="s">
        <v>103</v>
      </c>
      <c r="B22" s="52"/>
      <c r="C22" s="29">
        <v>0</v>
      </c>
      <c r="D22" s="29">
        <v>0</v>
      </c>
    </row>
    <row r="23" spans="1:6" ht="15.75" thickBot="1" x14ac:dyDescent="0.3">
      <c r="A23" s="52" t="s">
        <v>62</v>
      </c>
      <c r="B23" s="52"/>
      <c r="C23" s="29">
        <v>1397880</v>
      </c>
      <c r="D23" s="29">
        <v>3894892</v>
      </c>
    </row>
    <row r="24" spans="1:6" ht="15.75" thickBot="1" x14ac:dyDescent="0.3">
      <c r="A24" s="32" t="s">
        <v>65</v>
      </c>
      <c r="B24" s="47"/>
      <c r="C24" s="21">
        <v>5591870</v>
      </c>
      <c r="D24" s="21">
        <v>12303366</v>
      </c>
      <c r="E24" s="48">
        <f>SUM(C18:C23)-C24</f>
        <v>0</v>
      </c>
      <c r="F24" s="48">
        <f>SUM(D18:D23)-D24</f>
        <v>0</v>
      </c>
    </row>
    <row r="25" spans="1:6" ht="30" x14ac:dyDescent="0.25">
      <c r="A25" s="27" t="s">
        <v>66</v>
      </c>
      <c r="B25" s="90"/>
      <c r="C25" s="54">
        <v>2046</v>
      </c>
      <c r="D25" s="55">
        <v>4101</v>
      </c>
    </row>
    <row r="26" spans="1:6" x14ac:dyDescent="0.25">
      <c r="A26" s="27" t="s">
        <v>67</v>
      </c>
      <c r="B26" s="91"/>
      <c r="C26" s="56"/>
    </row>
    <row r="27" spans="1:6" ht="15.75" thickBot="1" x14ac:dyDescent="0.3">
      <c r="A27" s="57" t="s">
        <v>68</v>
      </c>
      <c r="B27" s="58">
        <v>11</v>
      </c>
      <c r="C27" s="59">
        <v>2045.5594086690176</v>
      </c>
      <c r="D27" s="59">
        <v>4101</v>
      </c>
    </row>
    <row r="30" spans="1:6" x14ac:dyDescent="0.25">
      <c r="A30" s="93" t="s">
        <v>116</v>
      </c>
      <c r="B30" s="93"/>
      <c r="C30" s="8"/>
      <c r="D30" s="93" t="s">
        <v>117</v>
      </c>
    </row>
    <row r="31" spans="1:6" x14ac:dyDescent="0.25">
      <c r="A31" s="93"/>
      <c r="B31" s="93"/>
      <c r="C31" s="8"/>
      <c r="D31" s="93"/>
    </row>
    <row r="32" spans="1:6" x14ac:dyDescent="0.25">
      <c r="A32" s="93" t="s">
        <v>118</v>
      </c>
      <c r="B32" s="93"/>
      <c r="C32" s="8"/>
      <c r="D32" s="93" t="s">
        <v>119</v>
      </c>
    </row>
  </sheetData>
  <mergeCells count="3">
    <mergeCell ref="A2:C2"/>
    <mergeCell ref="A3:D3"/>
    <mergeCell ref="B25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E397-8DE0-460E-A0E8-C5E3B96EB718}">
  <sheetPr>
    <tabColor rgb="FF92D050"/>
  </sheetPr>
  <dimension ref="A2:I38"/>
  <sheetViews>
    <sheetView topLeftCell="A28" workbookViewId="0">
      <selection activeCell="B44" sqref="B44"/>
    </sheetView>
  </sheetViews>
  <sheetFormatPr defaultRowHeight="15" x14ac:dyDescent="0.25"/>
  <cols>
    <col min="1" max="1" width="60.28515625" style="39" customWidth="1"/>
    <col min="2" max="2" width="9.140625" style="39"/>
    <col min="3" max="4" width="16.28515625" style="8" customWidth="1"/>
    <col min="5" max="5" width="11.42578125" style="39" customWidth="1"/>
    <col min="6" max="6" width="11.140625" style="39" customWidth="1"/>
    <col min="7" max="7" width="36.140625" style="39" customWidth="1"/>
    <col min="8" max="9" width="14" style="8" bestFit="1" customWidth="1"/>
    <col min="10" max="16384" width="9.140625" style="39"/>
  </cols>
  <sheetData>
    <row r="2" spans="1:5" x14ac:dyDescent="0.25">
      <c r="A2" s="1" t="s">
        <v>0</v>
      </c>
      <c r="B2" s="1"/>
      <c r="C2" s="2"/>
      <c r="D2" s="13"/>
      <c r="E2" s="60"/>
    </row>
    <row r="3" spans="1:5" ht="30" customHeight="1" x14ac:dyDescent="0.25">
      <c r="A3" s="88" t="s">
        <v>110</v>
      </c>
      <c r="B3" s="88"/>
      <c r="C3" s="88"/>
      <c r="D3" s="88"/>
      <c r="E3" s="60"/>
    </row>
    <row r="4" spans="1:5" ht="86.25" thickBot="1" x14ac:dyDescent="0.3">
      <c r="A4" s="61" t="s">
        <v>1</v>
      </c>
      <c r="B4" s="62" t="s">
        <v>47</v>
      </c>
      <c r="C4" s="43" t="str">
        <f>PL!C4</f>
        <v>за девять месяцев, закончившихся
 30 сентября 2023г.</v>
      </c>
      <c r="D4" s="43" t="str">
        <f>PL!D4</f>
        <v>за девять месяцев, закончившихся
 30 сентября 2022г.</v>
      </c>
      <c r="E4" s="63"/>
    </row>
    <row r="5" spans="1:5" x14ac:dyDescent="0.25">
      <c r="A5" s="64" t="s">
        <v>69</v>
      </c>
      <c r="B5" s="64"/>
      <c r="C5" s="9"/>
      <c r="D5" s="9"/>
      <c r="E5" s="60"/>
    </row>
    <row r="6" spans="1:5" x14ac:dyDescent="0.25">
      <c r="A6" s="65" t="s">
        <v>70</v>
      </c>
      <c r="C6" s="66">
        <v>57328331</v>
      </c>
      <c r="D6" s="66">
        <v>55126722</v>
      </c>
      <c r="E6" s="60"/>
    </row>
    <row r="7" spans="1:5" x14ac:dyDescent="0.25">
      <c r="A7" s="65" t="s">
        <v>71</v>
      </c>
      <c r="B7" s="65"/>
      <c r="C7" s="66">
        <v>506440</v>
      </c>
      <c r="D7" s="66">
        <v>4175647</v>
      </c>
      <c r="E7" s="60"/>
    </row>
    <row r="8" spans="1:5" x14ac:dyDescent="0.25">
      <c r="A8" s="65" t="s">
        <v>72</v>
      </c>
      <c r="C8" s="66">
        <v>1077557</v>
      </c>
      <c r="D8" s="66">
        <v>182905</v>
      </c>
      <c r="E8" s="60"/>
    </row>
    <row r="9" spans="1:5" x14ac:dyDescent="0.25">
      <c r="A9" s="65" t="s">
        <v>73</v>
      </c>
      <c r="C9" s="66">
        <v>1015352</v>
      </c>
      <c r="D9" s="66">
        <v>1618106</v>
      </c>
      <c r="E9" s="60"/>
    </row>
    <row r="10" spans="1:5" x14ac:dyDescent="0.25">
      <c r="A10" s="65" t="s">
        <v>74</v>
      </c>
      <c r="C10" s="29">
        <v>-26866333</v>
      </c>
      <c r="D10" s="29">
        <v>-7990102</v>
      </c>
      <c r="E10" s="60"/>
    </row>
    <row r="11" spans="1:5" x14ac:dyDescent="0.25">
      <c r="A11" s="65" t="s">
        <v>75</v>
      </c>
      <c r="B11" s="65"/>
      <c r="C11" s="29">
        <v>-12740239</v>
      </c>
      <c r="D11" s="29">
        <v>-10969275</v>
      </c>
      <c r="E11" s="60"/>
    </row>
    <row r="12" spans="1:5" x14ac:dyDescent="0.25">
      <c r="A12" s="65" t="s">
        <v>76</v>
      </c>
      <c r="C12" s="29">
        <v>-6673240</v>
      </c>
      <c r="D12" s="29">
        <v>-5267644</v>
      </c>
      <c r="E12" s="60"/>
    </row>
    <row r="13" spans="1:5" x14ac:dyDescent="0.25">
      <c r="A13" s="65" t="s">
        <v>77</v>
      </c>
      <c r="C13" s="29">
        <v>-9235962</v>
      </c>
      <c r="D13" s="29">
        <v>-4389008</v>
      </c>
      <c r="E13" s="60"/>
    </row>
    <row r="14" spans="1:5" x14ac:dyDescent="0.25">
      <c r="A14" s="65" t="s">
        <v>78</v>
      </c>
      <c r="C14" s="29">
        <v>-1847969</v>
      </c>
      <c r="D14" s="29">
        <v>-1555055</v>
      </c>
      <c r="E14" s="60"/>
    </row>
    <row r="15" spans="1:5" x14ac:dyDescent="0.25">
      <c r="A15" s="65" t="s">
        <v>79</v>
      </c>
      <c r="B15" s="67"/>
      <c r="C15" s="29">
        <v>-438981</v>
      </c>
      <c r="D15" s="29">
        <v>-847525</v>
      </c>
      <c r="E15" s="60"/>
    </row>
    <row r="16" spans="1:5" ht="15.75" thickBot="1" x14ac:dyDescent="0.3">
      <c r="A16" s="65" t="s">
        <v>80</v>
      </c>
      <c r="B16" s="65"/>
      <c r="C16" s="59">
        <v>-971185</v>
      </c>
      <c r="D16" s="59">
        <v>-281296</v>
      </c>
      <c r="E16" s="60"/>
    </row>
    <row r="17" spans="1:6" ht="29.25" thickBot="1" x14ac:dyDescent="0.3">
      <c r="A17" s="68" t="s">
        <v>81</v>
      </c>
      <c r="B17" s="69"/>
      <c r="C17" s="70">
        <v>1153771</v>
      </c>
      <c r="D17" s="70">
        <v>29803475</v>
      </c>
      <c r="E17" s="71">
        <f>SUM(C6:C16)-C17</f>
        <v>0</v>
      </c>
      <c r="F17" s="71">
        <f>SUM(D6:D16)-D17</f>
        <v>0</v>
      </c>
    </row>
    <row r="18" spans="1:6" x14ac:dyDescent="0.25">
      <c r="A18" s="52" t="s">
        <v>82</v>
      </c>
      <c r="B18" s="65"/>
      <c r="C18" s="29">
        <v>40501</v>
      </c>
      <c r="D18" s="29">
        <v>-1777063</v>
      </c>
      <c r="E18" s="60"/>
    </row>
    <row r="19" spans="1:6" x14ac:dyDescent="0.25">
      <c r="A19" s="52" t="s">
        <v>83</v>
      </c>
      <c r="B19" s="65"/>
      <c r="C19" s="29">
        <v>-6959442</v>
      </c>
      <c r="D19" s="29">
        <v>-11622199</v>
      </c>
      <c r="E19" s="60"/>
    </row>
    <row r="20" spans="1:6" ht="30" x14ac:dyDescent="0.25">
      <c r="A20" s="52" t="s">
        <v>84</v>
      </c>
      <c r="B20" s="67"/>
      <c r="C20" s="29">
        <v>0</v>
      </c>
      <c r="D20" s="29">
        <v>0</v>
      </c>
      <c r="E20" s="60"/>
    </row>
    <row r="21" spans="1:6" ht="30" x14ac:dyDescent="0.25">
      <c r="A21" s="52" t="s">
        <v>85</v>
      </c>
      <c r="B21" s="67"/>
      <c r="C21" s="29">
        <v>1159</v>
      </c>
      <c r="D21" s="29">
        <v>-3370575</v>
      </c>
      <c r="E21" s="60"/>
    </row>
    <row r="22" spans="1:6" ht="15.75" thickBot="1" x14ac:dyDescent="0.3">
      <c r="A22" s="52" t="s">
        <v>86</v>
      </c>
      <c r="B22" s="67"/>
      <c r="C22" s="29">
        <v>0</v>
      </c>
      <c r="D22" s="29">
        <v>-1544</v>
      </c>
      <c r="E22" s="60"/>
    </row>
    <row r="23" spans="1:6" ht="29.25" thickBot="1" x14ac:dyDescent="0.3">
      <c r="A23" s="32" t="s">
        <v>87</v>
      </c>
      <c r="B23" s="47"/>
      <c r="C23" s="70">
        <v>-6917782</v>
      </c>
      <c r="D23" s="70">
        <v>-16771381</v>
      </c>
      <c r="E23" s="71">
        <f>SUM(C18:C22)-C23</f>
        <v>0</v>
      </c>
      <c r="F23" s="71">
        <f>SUM(D18:D22)-D23</f>
        <v>0</v>
      </c>
    </row>
    <row r="24" spans="1:6" x14ac:dyDescent="0.25">
      <c r="A24" s="72" t="s">
        <v>88</v>
      </c>
      <c r="B24" s="73"/>
      <c r="C24" s="74"/>
      <c r="D24" s="74"/>
      <c r="E24" s="60"/>
    </row>
    <row r="25" spans="1:6" x14ac:dyDescent="0.25">
      <c r="A25" s="65" t="s">
        <v>89</v>
      </c>
      <c r="B25" s="75"/>
      <c r="C25" s="29">
        <v>62608848</v>
      </c>
      <c r="D25" s="29">
        <v>45641337</v>
      </c>
      <c r="E25" s="60"/>
    </row>
    <row r="26" spans="1:6" x14ac:dyDescent="0.25">
      <c r="A26" s="65" t="s">
        <v>90</v>
      </c>
      <c r="B26" s="67"/>
      <c r="C26" s="29">
        <v>-58734819</v>
      </c>
      <c r="D26" s="29">
        <v>-57423227</v>
      </c>
      <c r="E26" s="60"/>
    </row>
    <row r="27" spans="1:6" x14ac:dyDescent="0.25">
      <c r="A27" s="65" t="s">
        <v>91</v>
      </c>
      <c r="B27" s="67"/>
      <c r="C27" s="29">
        <v>-29799</v>
      </c>
      <c r="D27" s="29">
        <v>-30369</v>
      </c>
      <c r="E27" s="60"/>
    </row>
    <row r="28" spans="1:6" ht="15.75" thickBot="1" x14ac:dyDescent="0.3">
      <c r="A28" s="52" t="s">
        <v>92</v>
      </c>
      <c r="B28" s="67"/>
      <c r="C28" s="59">
        <v>-65798</v>
      </c>
      <c r="D28" s="59">
        <v>-1164694</v>
      </c>
      <c r="E28" s="60"/>
    </row>
    <row r="29" spans="1:6" ht="29.25" thickBot="1" x14ac:dyDescent="0.3">
      <c r="A29" s="32" t="s">
        <v>93</v>
      </c>
      <c r="B29" s="47"/>
      <c r="C29" s="70">
        <v>3778432</v>
      </c>
      <c r="D29" s="70">
        <v>-12976953</v>
      </c>
      <c r="E29" s="71">
        <f>SUM(C25:C28)-C29</f>
        <v>0</v>
      </c>
      <c r="F29" s="71">
        <f>SUM(D25:D28)-D29</f>
        <v>0</v>
      </c>
    </row>
    <row r="30" spans="1:6" x14ac:dyDescent="0.25">
      <c r="A30" s="52" t="s">
        <v>94</v>
      </c>
      <c r="B30" s="52"/>
      <c r="C30" s="29">
        <v>-1985579</v>
      </c>
      <c r="D30" s="29">
        <v>55141</v>
      </c>
      <c r="E30" s="71">
        <f>C17+C23+C29-C30</f>
        <v>0</v>
      </c>
      <c r="F30" s="71">
        <f>D17+D23+D29-D30</f>
        <v>0</v>
      </c>
    </row>
    <row r="31" spans="1:6" ht="30" x14ac:dyDescent="0.25">
      <c r="A31" s="52" t="s">
        <v>95</v>
      </c>
      <c r="B31" s="52"/>
      <c r="C31" s="29">
        <v>13524</v>
      </c>
      <c r="D31" s="29">
        <v>-3722753</v>
      </c>
      <c r="E31" s="60"/>
    </row>
    <row r="32" spans="1:6" ht="15.75" thickBot="1" x14ac:dyDescent="0.3">
      <c r="A32" s="52" t="s">
        <v>96</v>
      </c>
      <c r="B32" s="76"/>
      <c r="C32" s="29">
        <v>4640992</v>
      </c>
      <c r="D32" s="29">
        <v>6582036</v>
      </c>
      <c r="E32" s="60"/>
    </row>
    <row r="33" spans="1:6" ht="15.75" thickBot="1" x14ac:dyDescent="0.3">
      <c r="A33" s="68" t="s">
        <v>97</v>
      </c>
      <c r="B33" s="69"/>
      <c r="C33" s="70">
        <v>2668937</v>
      </c>
      <c r="D33" s="70">
        <v>2914424</v>
      </c>
      <c r="E33" s="71">
        <f>SUM(C30:C32)-C33</f>
        <v>0</v>
      </c>
      <c r="F33" s="71">
        <f>SUM(D30:D32)-D33</f>
        <v>0</v>
      </c>
    </row>
    <row r="36" spans="1:6" x14ac:dyDescent="0.25">
      <c r="A36" s="93" t="s">
        <v>120</v>
      </c>
      <c r="B36" s="93"/>
      <c r="D36" s="93" t="s">
        <v>117</v>
      </c>
    </row>
    <row r="37" spans="1:6" x14ac:dyDescent="0.25">
      <c r="A37" s="93"/>
      <c r="B37" s="93"/>
      <c r="D37" s="93"/>
    </row>
    <row r="38" spans="1:6" x14ac:dyDescent="0.25">
      <c r="A38" s="93" t="s">
        <v>118</v>
      </c>
      <c r="B38" s="93"/>
      <c r="D38" s="93" t="s">
        <v>119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0C9-5DD6-42B3-A30F-100053A4F25B}">
  <sheetPr>
    <tabColor rgb="FF92D050"/>
  </sheetPr>
  <dimension ref="A2:H22"/>
  <sheetViews>
    <sheetView workbookViewId="0">
      <selection activeCell="C29" sqref="C29"/>
    </sheetView>
  </sheetViews>
  <sheetFormatPr defaultRowHeight="15" x14ac:dyDescent="0.25"/>
  <cols>
    <col min="1" max="1" width="33.140625" style="39" customWidth="1"/>
    <col min="2" max="6" width="18" style="8" customWidth="1"/>
    <col min="7" max="7" width="18" style="77" customWidth="1"/>
    <col min="8" max="16384" width="9.140625" style="39"/>
  </cols>
  <sheetData>
    <row r="2" spans="1:8" x14ac:dyDescent="0.25">
      <c r="A2" s="89" t="s">
        <v>0</v>
      </c>
      <c r="B2" s="89"/>
      <c r="C2" s="89"/>
    </row>
    <row r="3" spans="1:8" x14ac:dyDescent="0.25">
      <c r="A3" s="89" t="s">
        <v>109</v>
      </c>
      <c r="B3" s="89"/>
      <c r="C3" s="89"/>
      <c r="D3" s="89"/>
      <c r="E3" s="89"/>
      <c r="F3" s="89"/>
      <c r="G3" s="89"/>
    </row>
    <row r="4" spans="1:8" s="80" customFormat="1" ht="43.5" thickBot="1" x14ac:dyDescent="0.3">
      <c r="A4" s="78" t="s">
        <v>1</v>
      </c>
      <c r="B4" s="79" t="s">
        <v>23</v>
      </c>
      <c r="C4" s="79" t="s">
        <v>24</v>
      </c>
      <c r="D4" s="79" t="s">
        <v>25</v>
      </c>
      <c r="E4" s="79" t="s">
        <v>26</v>
      </c>
      <c r="F4" s="79" t="s">
        <v>27</v>
      </c>
      <c r="G4" s="79" t="s">
        <v>28</v>
      </c>
    </row>
    <row r="5" spans="1:8" ht="15.75" thickBot="1" x14ac:dyDescent="0.3">
      <c r="A5" s="36" t="s">
        <v>98</v>
      </c>
      <c r="B5" s="70">
        <v>159988</v>
      </c>
      <c r="C5" s="70">
        <v>1282401</v>
      </c>
      <c r="D5" s="70">
        <v>10782320</v>
      </c>
      <c r="E5" s="70">
        <v>-44521</v>
      </c>
      <c r="F5" s="70">
        <v>28398769</v>
      </c>
      <c r="G5" s="70">
        <v>40578957</v>
      </c>
    </row>
    <row r="6" spans="1:8" x14ac:dyDescent="0.25">
      <c r="A6" s="65" t="s">
        <v>105</v>
      </c>
      <c r="B6" s="81" t="s">
        <v>104</v>
      </c>
      <c r="C6" s="81" t="s">
        <v>104</v>
      </c>
      <c r="D6" s="81"/>
      <c r="E6" s="81" t="s">
        <v>104</v>
      </c>
      <c r="F6" s="81">
        <v>8408474</v>
      </c>
      <c r="G6" s="82">
        <v>8408474</v>
      </c>
      <c r="H6" s="83">
        <f>F6-PL!D18</f>
        <v>0</v>
      </c>
    </row>
    <row r="7" spans="1:8" x14ac:dyDescent="0.25">
      <c r="A7" s="65" t="s">
        <v>62</v>
      </c>
      <c r="B7" s="81" t="s">
        <v>104</v>
      </c>
      <c r="C7" s="81" t="s">
        <v>104</v>
      </c>
      <c r="D7" s="81">
        <v>3894892</v>
      </c>
      <c r="E7" s="81"/>
      <c r="F7" s="81"/>
      <c r="G7" s="82">
        <v>3894892</v>
      </c>
    </row>
    <row r="8" spans="1:8" ht="15.75" thickBot="1" x14ac:dyDescent="0.3">
      <c r="A8" s="65" t="s">
        <v>99</v>
      </c>
      <c r="B8" s="81" t="s">
        <v>104</v>
      </c>
      <c r="C8" s="81" t="s">
        <v>104</v>
      </c>
      <c r="D8" s="81"/>
      <c r="E8" s="81" t="s">
        <v>104</v>
      </c>
      <c r="F8" s="81">
        <v>-1543113</v>
      </c>
      <c r="G8" s="82">
        <v>-1543113</v>
      </c>
    </row>
    <row r="9" spans="1:8" ht="15.75" thickBot="1" x14ac:dyDescent="0.3">
      <c r="A9" s="84" t="s">
        <v>106</v>
      </c>
      <c r="B9" s="70">
        <v>159988</v>
      </c>
      <c r="C9" s="70">
        <v>1282401</v>
      </c>
      <c r="D9" s="70">
        <v>14677212</v>
      </c>
      <c r="E9" s="70">
        <v>-44521</v>
      </c>
      <c r="F9" s="70">
        <v>35264130</v>
      </c>
      <c r="G9" s="70">
        <v>51339210</v>
      </c>
      <c r="H9" s="48">
        <f>SUM(G5:G8)-G9</f>
        <v>0</v>
      </c>
    </row>
    <row r="10" spans="1:8" x14ac:dyDescent="0.25">
      <c r="A10" s="65" t="s">
        <v>100</v>
      </c>
      <c r="B10" s="81"/>
      <c r="C10" s="81"/>
      <c r="D10" s="81"/>
      <c r="E10" s="81"/>
      <c r="F10" s="81">
        <v>-1667333</v>
      </c>
      <c r="G10" s="82">
        <v>-1667333</v>
      </c>
    </row>
    <row r="11" spans="1:8" x14ac:dyDescent="0.25">
      <c r="A11" s="65" t="s">
        <v>62</v>
      </c>
      <c r="B11" s="81"/>
      <c r="C11" s="81"/>
      <c r="D11" s="81">
        <v>-1811300</v>
      </c>
      <c r="E11" s="81">
        <v>17953</v>
      </c>
      <c r="F11" s="81"/>
      <c r="G11" s="82">
        <v>-1793347</v>
      </c>
    </row>
    <row r="12" spans="1:8" ht="15.75" thickBot="1" x14ac:dyDescent="0.3">
      <c r="A12" s="85" t="s">
        <v>99</v>
      </c>
      <c r="B12" s="81"/>
      <c r="C12" s="81"/>
      <c r="D12" s="81"/>
      <c r="E12" s="81"/>
      <c r="F12" s="81"/>
      <c r="G12" s="82" t="s">
        <v>104</v>
      </c>
    </row>
    <row r="13" spans="1:8" ht="15.75" thickBot="1" x14ac:dyDescent="0.3">
      <c r="A13" s="86" t="s">
        <v>101</v>
      </c>
      <c r="B13" s="70">
        <v>159988</v>
      </c>
      <c r="C13" s="70">
        <v>1282401</v>
      </c>
      <c r="D13" s="70">
        <v>12865912</v>
      </c>
      <c r="E13" s="70">
        <v>-26568</v>
      </c>
      <c r="F13" s="70">
        <v>33596797</v>
      </c>
      <c r="G13" s="70">
        <v>47878530</v>
      </c>
      <c r="H13" s="48">
        <f>SUM(G9:G12)-G13</f>
        <v>0</v>
      </c>
    </row>
    <row r="14" spans="1:8" x14ac:dyDescent="0.25">
      <c r="A14" s="65" t="s">
        <v>107</v>
      </c>
      <c r="B14" s="81"/>
      <c r="C14" s="81"/>
      <c r="D14" s="81"/>
      <c r="E14" s="81"/>
      <c r="F14" s="81">
        <v>4193990</v>
      </c>
      <c r="G14" s="82">
        <v>4193990</v>
      </c>
      <c r="H14" s="83">
        <f>F14-PL!C18</f>
        <v>0</v>
      </c>
    </row>
    <row r="15" spans="1:8" x14ac:dyDescent="0.25">
      <c r="A15" s="65" t="s">
        <v>62</v>
      </c>
      <c r="B15" s="81"/>
      <c r="C15" s="81"/>
      <c r="D15" s="81">
        <v>1397880</v>
      </c>
      <c r="E15" s="81" t="s">
        <v>104</v>
      </c>
      <c r="F15" s="81"/>
      <c r="G15" s="82">
        <v>1397880</v>
      </c>
    </row>
    <row r="16" spans="1:8" ht="15.75" thickBot="1" x14ac:dyDescent="0.3">
      <c r="A16" s="65" t="s">
        <v>99</v>
      </c>
      <c r="B16" s="81"/>
      <c r="C16" s="81"/>
      <c r="D16" s="81"/>
      <c r="E16" s="81"/>
      <c r="F16" s="81">
        <v>-91724</v>
      </c>
      <c r="G16" s="82">
        <v>-91724</v>
      </c>
    </row>
    <row r="17" spans="1:7" ht="15.75" thickBot="1" x14ac:dyDescent="0.3">
      <c r="A17" s="84" t="s">
        <v>108</v>
      </c>
      <c r="B17" s="70">
        <v>159988</v>
      </c>
      <c r="C17" s="70">
        <v>1282401</v>
      </c>
      <c r="D17" s="70">
        <v>14263792</v>
      </c>
      <c r="E17" s="70">
        <v>-26568</v>
      </c>
      <c r="F17" s="70">
        <v>37699063</v>
      </c>
      <c r="G17" s="70">
        <v>53378676</v>
      </c>
    </row>
    <row r="20" spans="1:7" x14ac:dyDescent="0.25">
      <c r="A20" s="93" t="s">
        <v>116</v>
      </c>
      <c r="B20" s="93"/>
      <c r="D20" s="93" t="s">
        <v>117</v>
      </c>
    </row>
    <row r="21" spans="1:7" x14ac:dyDescent="0.25">
      <c r="A21" s="93"/>
      <c r="B21" s="93"/>
      <c r="D21" s="93"/>
    </row>
    <row r="22" spans="1:7" x14ac:dyDescent="0.25">
      <c r="A22" s="93" t="s">
        <v>118</v>
      </c>
      <c r="B22" s="93"/>
      <c r="D22" s="93" t="s">
        <v>119</v>
      </c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Айзат Ахметпеккызы</cp:lastModifiedBy>
  <dcterms:created xsi:type="dcterms:W3CDTF">2023-04-27T03:24:37Z</dcterms:created>
  <dcterms:modified xsi:type="dcterms:W3CDTF">2023-10-27T03:10:23Z</dcterms:modified>
</cp:coreProperties>
</file>