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1\Листинг\1 Q\размещение\"/>
    </mc:Choice>
  </mc:AlternateContent>
  <xr:revisionPtr revIDLastSave="0" documentId="13_ncr:1_{3B8A7047-C779-4247-A514-8C3578F78B06}" xr6:coauthVersionLast="46" xr6:coauthVersionMax="46" xr10:uidLastSave="{00000000-0000-0000-0000-000000000000}"/>
  <bookViews>
    <workbookView xWindow="-120" yWindow="-120" windowWidth="29040" windowHeight="15840" xr2:uid="{28FCBEEE-F8D2-4528-A1D9-8A02136B3969}"/>
  </bookViews>
  <sheets>
    <sheet name="ОПиУ" sheetId="1" r:id="rId1"/>
    <sheet name="Баланс" sheetId="2" r:id="rId2"/>
    <sheet name="ДДС" sheetId="11" r:id="rId3"/>
    <sheet name="Отчет СК" sheetId="4" r:id="rId4"/>
  </sheets>
  <definedNames>
    <definedName name="_Hlk60159346" localSheetId="0">ОПиУ!$A$2</definedName>
    <definedName name="_xlnm.Print_Area" localSheetId="1">Баланс!$A$1:$E$42</definedName>
    <definedName name="_xlnm.Print_Area" localSheetId="2">ДДС!$A$1:$D$66</definedName>
    <definedName name="_xlnm.Print_Area" localSheetId="0">ОПиУ!$A$1:$F$30</definedName>
    <definedName name="_xlnm.Print_Area" localSheetId="3">'Отчет СК'!$A$1:$E$26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C8" i="4"/>
  <c r="E14" i="4"/>
  <c r="D15" i="11" l="1"/>
  <c r="B15" i="11"/>
  <c r="E21" i="2" l="1"/>
  <c r="E16" i="2" l="1"/>
  <c r="B17" i="11" l="1"/>
  <c r="D17" i="11" l="1"/>
  <c r="D9" i="11"/>
  <c r="D38" i="11"/>
  <c r="D42" i="11"/>
  <c r="E25" i="2"/>
  <c r="E26" i="2" s="1"/>
  <c r="D50" i="11"/>
  <c r="B50" i="11"/>
  <c r="D48" i="11"/>
  <c r="B48" i="11"/>
  <c r="B42" i="11"/>
  <c r="B41" i="11"/>
  <c r="B38" i="11" s="1"/>
  <c r="F7" i="1"/>
  <c r="D7" i="1"/>
  <c r="D52" i="11" l="1"/>
  <c r="D46" i="11"/>
  <c r="B52" i="11"/>
  <c r="B46" i="11"/>
  <c r="D36" i="11"/>
  <c r="B9" i="11"/>
  <c r="F11" i="1"/>
  <c r="F13" i="1" s="1"/>
  <c r="F15" i="1" s="1"/>
  <c r="F17" i="1" s="1"/>
  <c r="D11" i="1"/>
  <c r="D13" i="1" s="1"/>
  <c r="D15" i="1" s="1"/>
  <c r="D17" i="1" s="1"/>
  <c r="B36" i="11" l="1"/>
  <c r="B53" i="11" s="1"/>
  <c r="B56" i="11" s="1"/>
  <c r="D53" i="11"/>
  <c r="D56" i="11" s="1"/>
  <c r="C25" i="2" l="1"/>
  <c r="D13" i="4" l="1"/>
  <c r="D16" i="4" s="1"/>
  <c r="E9" i="4"/>
  <c r="E10" i="4"/>
  <c r="E11" i="4"/>
  <c r="E12" i="4"/>
  <c r="C13" i="4"/>
  <c r="C16" i="4" s="1"/>
  <c r="E7" i="4"/>
  <c r="E6" i="4"/>
  <c r="C21" i="2" l="1"/>
  <c r="C16" i="2"/>
  <c r="E8" i="4"/>
  <c r="E13" i="4" s="1"/>
  <c r="F13" i="4" s="1"/>
  <c r="C26" i="2" l="1"/>
  <c r="C7" i="1" l="1"/>
  <c r="C11" i="1" l="1"/>
  <c r="C13" i="1" s="1"/>
  <c r="C15" i="1" s="1"/>
  <c r="C17" i="1" s="1"/>
  <c r="E7" i="1"/>
  <c r="E11" i="1" s="1"/>
  <c r="E13" i="1" s="1"/>
  <c r="E15" i="1" s="1"/>
  <c r="E17" i="1" s="1"/>
  <c r="E15" i="4" l="1"/>
  <c r="E16" i="4" l="1"/>
  <c r="F16" i="4" s="1"/>
</calcChain>
</file>

<file path=xl/sharedStrings.xml><?xml version="1.0" encoding="utf-8"?>
<sst xmlns="http://schemas.openxmlformats.org/spreadsheetml/2006/main" count="174" uniqueCount="115">
  <si>
    <t>Прим.</t>
  </si>
  <si>
    <t>Доходы по услугам и комиссиям</t>
  </si>
  <si>
    <t>Расходы по услугам и комиссии</t>
  </si>
  <si>
    <t>Валовой доход</t>
  </si>
  <si>
    <t xml:space="preserve"> 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</si>
  <si>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</si>
  <si>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</si>
  <si>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</si>
  <si>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</si>
  <si>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</si>
  <si>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</si>
  <si>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</si>
  <si>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</si>
  <si>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</si>
  <si>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</si>
  <si>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Корпоративный подоходный налог</t>
  </si>
  <si>
    <t>АО «Tengri Partners Investment Banking (Kazakhstan)»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</si>
  <si>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</si>
  <si>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</si>
  <si>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</si>
  <si>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</si>
  <si>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</si>
  <si>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Инвестиции в дочернее предприятие</t>
  </si>
  <si>
    <t>Торговая и прочая дебиторская задолженность</t>
  </si>
  <si>
    <t>Авансы выданные и прочие текущие активы</t>
  </si>
  <si>
    <t>Основные средства</t>
  </si>
  <si>
    <t>Отложенный налоговый актив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</si>
  <si>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</si>
  <si>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</si>
  <si>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</si>
  <si>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</si>
  <si>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</si>
  <si>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</si>
  <si>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</si>
  <si>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Непокрытый убыток</t>
  </si>
  <si>
    <t>ВСЕГО КАПИТАЛ И ОБЯЗАТЕЛЬСТВА</t>
  </si>
  <si>
    <t>Балансовая стоимость акции, тенге</t>
  </si>
  <si>
    <t>Выпуск акций</t>
  </si>
  <si>
    <t>Выкуп собственных акций</t>
  </si>
  <si>
    <t>Реализация собственных акций</t>
  </si>
  <si>
    <t xml:space="preserve"> Акционерный капитал </t>
  </si>
  <si>
    <t xml:space="preserve"> Непокрытый убыток </t>
  </si>
  <si>
    <t>Итого</t>
  </si>
  <si>
    <t>На 1 января 2019</t>
  </si>
  <si>
    <t>Чистый доход за год</t>
  </si>
  <si>
    <t>На 31 декабря 2019</t>
  </si>
  <si>
    <t>Чистый убыток за год</t>
  </si>
  <si>
    <t>На 31 декабря 2020</t>
  </si>
  <si>
    <t>На 31 марта 2021</t>
  </si>
  <si>
    <t>за период, закончившийся 31 марта 2021 года</t>
  </si>
  <si>
    <t>Пенсионные отчисления</t>
  </si>
  <si>
    <t>по состоянию на 01 апреля 2021 года</t>
  </si>
  <si>
    <t xml:space="preserve">За период 
с начала текущего года 
</t>
  </si>
  <si>
    <t xml:space="preserve">За период 
с начала предыдущего  года 
</t>
  </si>
  <si>
    <t>(в тысячах тенге)</t>
  </si>
  <si>
    <t>Наименование показателей</t>
  </si>
  <si>
    <t>I. Движение денежных средств от операционной деятельности</t>
  </si>
  <si>
    <t>на 31.03.2020г.</t>
  </si>
  <si>
    <t>1. Поступление денежных средств, всего</t>
  </si>
  <si>
    <t>в том числе:</t>
  </si>
  <si>
    <t>Предоставление услуг</t>
  </si>
  <si>
    <t>Доход от курсовой и суммовой разниц</t>
  </si>
  <si>
    <t>Прочие поступления</t>
  </si>
  <si>
    <t>2. Выбытие денежных средств, всего</t>
  </si>
  <si>
    <t>Платежи поставщикам за товары и услуги</t>
  </si>
  <si>
    <t xml:space="preserve">  Телекоммуникационные услуги</t>
  </si>
  <si>
    <t xml:space="preserve">  Аренда, коммунальные услуги</t>
  </si>
  <si>
    <t xml:space="preserve">  Расходы на обслуживание программных продуктов</t>
  </si>
  <si>
    <t xml:space="preserve">  Расходы по аудиту и консультационные услуги</t>
  </si>
  <si>
    <t xml:space="preserve">  Транспортные расходы</t>
  </si>
  <si>
    <t xml:space="preserve">  Командировочные расходы</t>
  </si>
  <si>
    <t xml:space="preserve">  Юридические и нотариальные услуги</t>
  </si>
  <si>
    <t xml:space="preserve">  Расходы на обучение</t>
  </si>
  <si>
    <t xml:space="preserve">  Расходы по обслуживанию компьютерной техники</t>
  </si>
  <si>
    <t xml:space="preserve">  Расходы на рекламу</t>
  </si>
  <si>
    <t xml:space="preserve">  Прочие услуги</t>
  </si>
  <si>
    <t>Выплаты по заработной плате</t>
  </si>
  <si>
    <t xml:space="preserve">Налоги с  заработной платы </t>
  </si>
  <si>
    <t>Другие платежи в бюджет</t>
  </si>
  <si>
    <t>Прочие выплаты</t>
  </si>
  <si>
    <t xml:space="preserve">3. Чистая  сумма  денежных  средств  от  операционной  деятельности </t>
  </si>
  <si>
    <t>II. Движение денежных средств от инвестиционной деятельности</t>
  </si>
  <si>
    <t>прочие</t>
  </si>
  <si>
    <t>приобретение ОС и НМА</t>
  </si>
  <si>
    <t xml:space="preserve">3. Чистая сумма денежных средств от инвестиционной деятельности </t>
  </si>
  <si>
    <t>III. Движение денежных средств от финансовой деятельности</t>
  </si>
  <si>
    <t>прочие выплаты</t>
  </si>
  <si>
    <t xml:space="preserve">3. Чистая  сумма  денежных  средств  от  финансовой  деятельности </t>
  </si>
  <si>
    <t>Итого: Увеличение +/- уменьшение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</si>
  <si>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</si>
  <si>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</si>
  <si>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на 31.03.2021г.</t>
  </si>
  <si>
    <t>За период,</t>
  </si>
  <si>
    <t>За отчетный 
период
1 квартал
 2021г.</t>
  </si>
  <si>
    <t>За отчетный 
период
1 квартал
 2020 г.</t>
  </si>
  <si>
    <t>На конец отчетного периода</t>
  </si>
  <si>
    <t>На конец предыдущего периода</t>
  </si>
  <si>
    <t xml:space="preserve">  Информационные услуги</t>
  </si>
  <si>
    <t>Вознаграждения</t>
  </si>
  <si>
    <t>Выбытие финансовых активов</t>
  </si>
  <si>
    <t>Приобретение финансовых активов</t>
  </si>
  <si>
    <t xml:space="preserve">  Финансовые услуги (в.т.ч КФБ, ЦД, членские взносы и.т.д)</t>
  </si>
  <si>
    <t>17(а)</t>
  </si>
  <si>
    <t>17(б)</t>
  </si>
  <si>
    <t>10(а)</t>
  </si>
  <si>
    <t>10(б)</t>
  </si>
  <si>
    <t>17(в)</t>
  </si>
  <si>
    <t>Илья Чакалиди</t>
  </si>
  <si>
    <t>Председатель Правления</t>
  </si>
  <si>
    <t>Айгуль Татыбаева</t>
  </si>
  <si>
    <t>Главный бухгалтер</t>
  </si>
  <si>
    <t>Промежуточный консолидированный отчет о доходах и расходах и прочем совокупном доходе</t>
  </si>
  <si>
    <t>Промежуточный консолидированный отчет о финансовом положении</t>
  </si>
  <si>
    <t>Промежуточный консолидированный отчет о движении денежных средств</t>
  </si>
  <si>
    <t>Промежуточный консолидированный отчет об изменениях в собственном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</si>
</sst>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_р_._-;\-* #,##0_р_._-;_-* &quot;-&quot;_р_._-;_-@_-"/>
    <numFmt numFmtId="166" formatCode="* #,##0_);* \(#,##0\);&quot;-&quot;??_);@"/>
    <numFmt numFmtId="167" formatCode="* #,##0.0_);* \(#,##0.0\);&quot;-&quot;??_)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66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10"/>
      <name val="Times New Roman"/>
      <family val="1"/>
    </font>
    <font>
      <i/>
      <sz val="9"/>
      <color theme="4" tint="-0.499984740745262"/>
      <name val="Arial"/>
      <family val="2"/>
      <charset val="204"/>
    </font>
    <font>
      <sz val="10"/>
      <color theme="4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4" tint="-0.499984740745262"/>
      <name val="Arial"/>
      <family val="2"/>
      <charset val="204"/>
    </font>
    <font>
      <b/>
      <i/>
      <sz val="10"/>
      <color theme="4" tint="-0.49998474074526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ill="0" applyBorder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top" wrapText="1" indent="1"/>
    </xf>
    <xf numFmtId="165" fontId="6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wrapText="1"/>
    </xf>
    <xf numFmtId="166" fontId="7" fillId="0" borderId="1" xfId="0" applyNumberFormat="1" applyFont="1" applyBorder="1" applyAlignment="1">
      <alignment wrapText="1"/>
    </xf>
    <xf numFmtId="166" fontId="4" fillId="0" borderId="0" xfId="0" applyNumberFormat="1" applyFont="1" applyBorder="1" applyAlignment="1">
      <alignment wrapText="1"/>
    </xf>
    <xf numFmtId="166" fontId="4" fillId="0" borderId="3" xfId="0" applyNumberFormat="1" applyFont="1" applyBorder="1" applyAlignment="1">
      <alignment wrapText="1"/>
    </xf>
    <xf numFmtId="167" fontId="7" fillId="0" borderId="1" xfId="0" applyNumberFormat="1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43" fontId="7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Fill="1"/>
    <xf numFmtId="3" fontId="7" fillId="0" borderId="0" xfId="0" applyNumberFormat="1" applyFont="1"/>
    <xf numFmtId="3" fontId="7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7" fillId="0" borderId="0" xfId="1" applyNumberFormat="1" applyFont="1" applyFill="1" applyAlignment="1">
      <alignment horizontal="right" vertical="center" wrapText="1"/>
    </xf>
    <xf numFmtId="164" fontId="7" fillId="0" borderId="0" xfId="0" applyNumberFormat="1" applyFont="1"/>
    <xf numFmtId="0" fontId="8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5" fontId="4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66" fontId="4" fillId="0" borderId="4" xfId="2" applyFont="1" applyFill="1" applyBorder="1" applyAlignment="1">
      <alignment horizontal="center"/>
    </xf>
    <xf numFmtId="166" fontId="4" fillId="0" borderId="0" xfId="2" applyFont="1" applyFill="1" applyBorder="1" applyAlignment="1">
      <alignment horizontal="center"/>
    </xf>
    <xf numFmtId="166" fontId="4" fillId="0" borderId="1" xfId="2" applyFont="1" applyFill="1" applyBorder="1" applyAlignment="1">
      <alignment horizontal="center"/>
    </xf>
    <xf numFmtId="166" fontId="4" fillId="0" borderId="1" xfId="2" applyFont="1" applyFill="1" applyBorder="1" applyAlignment="1">
      <alignment horizontal="right"/>
    </xf>
    <xf numFmtId="166" fontId="4" fillId="0" borderId="0" xfId="2" applyFont="1" applyFill="1" applyBorder="1" applyAlignment="1">
      <alignment horizontal="right"/>
    </xf>
    <xf numFmtId="166" fontId="4" fillId="0" borderId="3" xfId="2" applyFont="1" applyFill="1" applyBorder="1" applyAlignment="1">
      <alignment horizontal="right"/>
    </xf>
    <xf numFmtId="166" fontId="8" fillId="0" borderId="0" xfId="0" applyNumberFormat="1" applyFont="1"/>
    <xf numFmtId="43" fontId="8" fillId="0" borderId="0" xfId="1" applyFont="1"/>
    <xf numFmtId="0" fontId="7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4" fontId="7" fillId="0" borderId="1" xfId="1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9" fontId="7" fillId="0" borderId="0" xfId="3" applyNumberFormat="1" applyFont="1"/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Alignment="1">
      <alignment vertical="center" wrapText="1"/>
    </xf>
    <xf numFmtId="164" fontId="4" fillId="0" borderId="3" xfId="1" applyNumberFormat="1" applyFont="1" applyFill="1" applyBorder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7" fillId="0" borderId="4" xfId="1" applyNumberFormat="1" applyFont="1" applyFill="1" applyBorder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7" fillId="0" borderId="0" xfId="0" applyFont="1" applyAlignment="1"/>
    <xf numFmtId="43" fontId="7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6" fontId="7" fillId="0" borderId="0" xfId="0" applyNumberFormat="1" applyFont="1" applyAlignme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/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166" fontId="4" fillId="0" borderId="0" xfId="2" applyFont="1" applyFill="1" applyBorder="1" applyAlignment="1">
      <alignment horizontal="center"/>
    </xf>
    <xf numFmtId="166" fontId="4" fillId="0" borderId="1" xfId="2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</cellXfs>
  <cellStyles count="4">
    <cellStyle name="Debit" xfId="2" xr:uid="{E4B01F94-DFC4-4297-A8B1-DD1811FF657D}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2FF4-74C6-4FB9-BA98-9477ED83B511}">
  <sheetPr>
    <pageSetUpPr fitToPage="1"/>
  </sheetPr>
  <dimension ref="A1:F30"/>
  <sheetViews>
    <sheetView tabSelected="1" view="pageBreakPreview" zoomScale="89" zoomScaleNormal="100" zoomScaleSheetLayoutView="89" workbookViewId="0">
      <selection activeCell="E17" sqref="E17"/>
    </sheetView>
  </sheetViews>
  <sheetFormatPr defaultRowHeight="12.75" x14ac:dyDescent="0.2"/>
  <cols>
    <col min="1" max="1" width="57.5703125" style="11" customWidth="1"/>
    <col min="2" max="2" width="9.140625" style="23"/>
    <col min="3" max="3" width="18" style="11" customWidth="1"/>
    <col min="4" max="4" width="15.28515625" style="24" customWidth="1"/>
    <col min="5" max="5" width="16.42578125" style="25" customWidth="1"/>
    <col min="6" max="6" width="17.140625" style="11" customWidth="1"/>
    <col min="7" max="16384" width="9.140625" style="11"/>
  </cols>
  <sheetData>
    <row r="1" spans="1:6" x14ac:dyDescent="0.2">
      <c r="A1" s="84" t="s">
        <v>16</v>
      </c>
      <c r="B1" s="84"/>
      <c r="C1" s="84"/>
      <c r="D1" s="84"/>
      <c r="E1" s="84"/>
      <c r="F1" s="84"/>
    </row>
    <row r="2" spans="1:6" x14ac:dyDescent="0.2">
      <c r="A2" s="84" t="s">
        <v>111</v>
      </c>
      <c r="B2" s="84"/>
      <c r="C2" s="84"/>
      <c r="D2" s="84"/>
      <c r="E2" s="84"/>
      <c r="F2" s="84"/>
    </row>
    <row r="3" spans="1:6" x14ac:dyDescent="0.2">
      <c r="A3" s="84" t="s">
        <v>49</v>
      </c>
      <c r="B3" s="84"/>
      <c r="C3" s="84"/>
      <c r="D3" s="84"/>
      <c r="E3" s="84"/>
      <c r="F3" s="84"/>
    </row>
    <row r="4" spans="1:6" ht="63.75" x14ac:dyDescent="0.2">
      <c r="A4" s="12" t="s">
        <v>54</v>
      </c>
      <c r="B4" s="13" t="s">
        <v>0</v>
      </c>
      <c r="C4" s="5" t="s">
        <v>93</v>
      </c>
      <c r="D4" s="5" t="s">
        <v>52</v>
      </c>
      <c r="E4" s="5" t="s">
        <v>94</v>
      </c>
      <c r="F4" s="5" t="s">
        <v>53</v>
      </c>
    </row>
    <row r="5" spans="1:6" x14ac:dyDescent="0.2">
      <c r="A5" s="14" t="s">
        <v>1</v>
      </c>
      <c r="B5" s="13">
        <v>3</v>
      </c>
      <c r="C5" s="15">
        <v>50174</v>
      </c>
      <c r="D5" s="15">
        <v>50174</v>
      </c>
      <c r="E5" s="15">
        <v>27986</v>
      </c>
      <c r="F5" s="15">
        <v>27986</v>
      </c>
    </row>
    <row r="6" spans="1:6" ht="13.5" thickBot="1" x14ac:dyDescent="0.25">
      <c r="A6" s="14" t="s">
        <v>2</v>
      </c>
      <c r="B6" s="13">
        <v>4</v>
      </c>
      <c r="C6" s="6">
        <v>-48</v>
      </c>
      <c r="D6" s="6">
        <v>-48</v>
      </c>
      <c r="E6" s="6">
        <v>-7857</v>
      </c>
      <c r="F6" s="6">
        <v>-7857</v>
      </c>
    </row>
    <row r="7" spans="1:6" x14ac:dyDescent="0.2">
      <c r="A7" s="16" t="s">
        <v>3</v>
      </c>
      <c r="B7" s="13" t="s">
        <v>4</v>
      </c>
      <c r="C7" s="17">
        <f>SUM(C5:C6)</f>
        <v>50126</v>
      </c>
      <c r="D7" s="17">
        <f>SUM(D5:D6)</f>
        <v>50126</v>
      </c>
      <c r="E7" s="17">
        <f>SUM(E5:E6)</f>
        <v>20129</v>
      </c>
      <c r="F7" s="17">
        <f>SUM(F5:F6)</f>
        <v>20129</v>
      </c>
    </row>
    <row r="8" spans="1:6" x14ac:dyDescent="0.2">
      <c r="A8" s="14" t="s">
        <v>5</v>
      </c>
      <c r="B8" s="13">
        <v>5</v>
      </c>
      <c r="C8" s="15">
        <v>851</v>
      </c>
      <c r="D8" s="15">
        <v>851</v>
      </c>
      <c r="E8" s="15">
        <v>126985</v>
      </c>
      <c r="F8" s="15">
        <v>126985</v>
      </c>
    </row>
    <row r="9" spans="1:6" x14ac:dyDescent="0.2">
      <c r="A9" s="14" t="s">
        <v>6</v>
      </c>
      <c r="B9" s="13">
        <v>6</v>
      </c>
      <c r="C9" s="6">
        <v>-138713</v>
      </c>
      <c r="D9" s="6">
        <v>-138713</v>
      </c>
      <c r="E9" s="6">
        <v>-131009</v>
      </c>
      <c r="F9" s="6">
        <v>-131009</v>
      </c>
    </row>
    <row r="10" spans="1:6" ht="13.5" thickBot="1" x14ac:dyDescent="0.25">
      <c r="A10" s="14" t="s">
        <v>7</v>
      </c>
      <c r="B10" s="13">
        <v>7</v>
      </c>
      <c r="C10" s="7">
        <v>-36</v>
      </c>
      <c r="D10" s="7">
        <v>-36</v>
      </c>
      <c r="E10" s="6">
        <v>-40</v>
      </c>
      <c r="F10" s="6">
        <v>-40</v>
      </c>
    </row>
    <row r="11" spans="1:6" x14ac:dyDescent="0.2">
      <c r="A11" s="16" t="s">
        <v>8</v>
      </c>
      <c r="B11" s="13" t="s">
        <v>4</v>
      </c>
      <c r="C11" s="8">
        <f>SUM(C7:C10)</f>
        <v>-87772</v>
      </c>
      <c r="D11" s="8">
        <f>SUM(D7:D10)</f>
        <v>-87772</v>
      </c>
      <c r="E11" s="17">
        <f>SUM(E7:E10)</f>
        <v>16065</v>
      </c>
      <c r="F11" s="17">
        <f>SUM(F7:F10)</f>
        <v>16065</v>
      </c>
    </row>
    <row r="12" spans="1:6" x14ac:dyDescent="0.2">
      <c r="A12" s="14" t="s">
        <v>9</v>
      </c>
      <c r="B12" s="13" t="s">
        <v>4</v>
      </c>
      <c r="C12" s="6">
        <v>-347</v>
      </c>
      <c r="D12" s="6">
        <v>-347</v>
      </c>
      <c r="E12" s="6">
        <v>132</v>
      </c>
      <c r="F12" s="6">
        <v>132</v>
      </c>
    </row>
    <row r="13" spans="1:6" x14ac:dyDescent="0.2">
      <c r="A13" s="16" t="s">
        <v>10</v>
      </c>
      <c r="B13" s="13" t="s">
        <v>4</v>
      </c>
      <c r="C13" s="8">
        <f>SUM(C11:C12)</f>
        <v>-88119</v>
      </c>
      <c r="D13" s="8">
        <f>SUM(D11:D12)</f>
        <v>-88119</v>
      </c>
      <c r="E13" s="8">
        <f>SUM(E11:E12)</f>
        <v>16197</v>
      </c>
      <c r="F13" s="8">
        <f>SUM(F11:F12)</f>
        <v>16197</v>
      </c>
    </row>
    <row r="14" spans="1:6" ht="13.5" thickBot="1" x14ac:dyDescent="0.25">
      <c r="A14" s="14" t="s">
        <v>15</v>
      </c>
      <c r="B14" s="13"/>
      <c r="C14" s="18">
        <v>0</v>
      </c>
      <c r="D14" s="18">
        <v>0</v>
      </c>
      <c r="E14" s="18">
        <v>0</v>
      </c>
      <c r="F14" s="18">
        <v>0</v>
      </c>
    </row>
    <row r="15" spans="1:6" x14ac:dyDescent="0.2">
      <c r="A15" s="16" t="s">
        <v>11</v>
      </c>
      <c r="B15" s="13" t="s">
        <v>4</v>
      </c>
      <c r="C15" s="8">
        <f>SUM(C13:C14)</f>
        <v>-88119</v>
      </c>
      <c r="D15" s="8">
        <f>SUM(D13:D14)</f>
        <v>-88119</v>
      </c>
      <c r="E15" s="17">
        <f>SUM(E13:E14)</f>
        <v>16197</v>
      </c>
      <c r="F15" s="17">
        <f>SUM(F13:F14)</f>
        <v>16197</v>
      </c>
    </row>
    <row r="16" spans="1:6" ht="13.5" thickBot="1" x14ac:dyDescent="0.25">
      <c r="A16" s="14" t="s">
        <v>12</v>
      </c>
      <c r="B16" s="13" t="s">
        <v>4</v>
      </c>
      <c r="C16" s="18">
        <v>0</v>
      </c>
      <c r="D16" s="18">
        <v>0</v>
      </c>
      <c r="E16" s="18">
        <v>0</v>
      </c>
      <c r="F16" s="18">
        <v>0</v>
      </c>
    </row>
    <row r="17" spans="1:6" ht="13.5" thickBot="1" x14ac:dyDescent="0.25">
      <c r="A17" s="16" t="s">
        <v>13</v>
      </c>
      <c r="B17" s="13" t="s">
        <v>4</v>
      </c>
      <c r="C17" s="9">
        <f>SUM(C15:C16)</f>
        <v>-88119</v>
      </c>
      <c r="D17" s="9">
        <f>SUM(D15:D16)</f>
        <v>-88119</v>
      </c>
      <c r="E17" s="19">
        <f>SUM(E15:E16)</f>
        <v>16197</v>
      </c>
      <c r="F17" s="19">
        <f>SUM(F15:F16)</f>
        <v>16197</v>
      </c>
    </row>
    <row r="18" spans="1:6" ht="13.5" thickTop="1" x14ac:dyDescent="0.2">
      <c r="A18" s="14"/>
      <c r="B18" s="13" t="s">
        <v>4</v>
      </c>
      <c r="C18" s="20"/>
      <c r="D18" s="20"/>
      <c r="E18" s="20"/>
      <c r="F18" s="20"/>
    </row>
    <row r="19" spans="1:6" ht="13.5" thickBot="1" x14ac:dyDescent="0.25">
      <c r="A19" s="14" t="s">
        <v>14</v>
      </c>
      <c r="B19" s="13" t="s">
        <v>103</v>
      </c>
      <c r="C19" s="10">
        <v>-53.2</v>
      </c>
      <c r="D19" s="10">
        <v>-53.2</v>
      </c>
      <c r="E19" s="21">
        <v>9.77</v>
      </c>
      <c r="F19" s="21">
        <v>9.77</v>
      </c>
    </row>
    <row r="20" spans="1:6" x14ac:dyDescent="0.2">
      <c r="A20" s="22"/>
    </row>
    <row r="21" spans="1:6" x14ac:dyDescent="0.2">
      <c r="C21" s="26"/>
      <c r="E21" s="27"/>
    </row>
    <row r="24" spans="1:6" ht="13.5" thickBot="1" x14ac:dyDescent="0.25">
      <c r="A24" s="83"/>
      <c r="C24" s="62"/>
      <c r="E24" s="62"/>
    </row>
    <row r="25" spans="1:6" x14ac:dyDescent="0.2">
      <c r="A25" s="80" t="s">
        <v>107</v>
      </c>
    </row>
    <row r="26" spans="1:6" x14ac:dyDescent="0.2">
      <c r="A26" s="81" t="s">
        <v>108</v>
      </c>
    </row>
    <row r="28" spans="1:6" ht="15.75" thickBot="1" x14ac:dyDescent="0.25">
      <c r="A28" s="82"/>
    </row>
    <row r="29" spans="1:6" x14ac:dyDescent="0.2">
      <c r="A29" s="2" t="s">
        <v>109</v>
      </c>
    </row>
    <row r="30" spans="1:6" x14ac:dyDescent="0.2">
      <c r="A30" s="1" t="s">
        <v>110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C86-8D9F-473F-A78B-DDF41EE3BBD5}">
  <sheetPr>
    <pageSetUpPr fitToPage="1"/>
  </sheetPr>
  <dimension ref="A1:E37"/>
  <sheetViews>
    <sheetView view="pageBreakPreview" zoomScale="93" zoomScaleNormal="100" zoomScaleSheetLayoutView="93" workbookViewId="0">
      <selection activeCell="A30" sqref="A30"/>
    </sheetView>
  </sheetViews>
  <sheetFormatPr defaultRowHeight="12.75" x14ac:dyDescent="0.2"/>
  <cols>
    <col min="1" max="1" width="68.5703125" style="11" customWidth="1"/>
    <col min="2" max="2" width="9.140625" style="23"/>
    <col min="3" max="3" width="14.7109375" style="76" customWidth="1"/>
    <col min="4" max="4" width="1.28515625" style="69" customWidth="1"/>
    <col min="5" max="5" width="14.85546875" style="76" customWidth="1"/>
    <col min="6" max="16384" width="9.140625" style="11"/>
  </cols>
  <sheetData>
    <row r="1" spans="1:5" x14ac:dyDescent="0.2">
      <c r="A1" s="84" t="s">
        <v>16</v>
      </c>
      <c r="B1" s="84"/>
      <c r="C1" s="84"/>
      <c r="D1" s="84"/>
      <c r="E1" s="84"/>
    </row>
    <row r="2" spans="1:5" x14ac:dyDescent="0.2">
      <c r="A2" s="84" t="s">
        <v>112</v>
      </c>
      <c r="B2" s="84"/>
      <c r="C2" s="84"/>
      <c r="D2" s="84"/>
      <c r="E2" s="84"/>
    </row>
    <row r="3" spans="1:5" x14ac:dyDescent="0.2">
      <c r="A3" s="84" t="s">
        <v>51</v>
      </c>
      <c r="B3" s="84"/>
      <c r="C3" s="84"/>
      <c r="D3" s="84"/>
      <c r="E3" s="84"/>
    </row>
    <row r="5" spans="1:5" ht="39" thickBot="1" x14ac:dyDescent="0.25">
      <c r="A5" s="12" t="s">
        <v>54</v>
      </c>
      <c r="B5" s="13" t="s">
        <v>0</v>
      </c>
      <c r="C5" s="28" t="s">
        <v>95</v>
      </c>
      <c r="D5" s="29"/>
      <c r="E5" s="78" t="s">
        <v>96</v>
      </c>
    </row>
    <row r="6" spans="1:5" x14ac:dyDescent="0.2">
      <c r="A6" s="16" t="s">
        <v>17</v>
      </c>
      <c r="B6" s="13" t="s">
        <v>4</v>
      </c>
      <c r="C6" s="14"/>
      <c r="D6" s="63"/>
      <c r="E6" s="14"/>
    </row>
    <row r="7" spans="1:5" x14ac:dyDescent="0.2">
      <c r="A7" s="14" t="s">
        <v>18</v>
      </c>
      <c r="B7" s="13">
        <v>8</v>
      </c>
      <c r="C7" s="70">
        <v>2959</v>
      </c>
      <c r="D7" s="64"/>
      <c r="E7" s="70">
        <v>11961</v>
      </c>
    </row>
    <row r="8" spans="1:5" x14ac:dyDescent="0.2">
      <c r="A8" s="14" t="s">
        <v>19</v>
      </c>
      <c r="B8" s="13">
        <v>9</v>
      </c>
      <c r="C8" s="70">
        <v>30009</v>
      </c>
      <c r="D8" s="64"/>
      <c r="E8" s="70">
        <v>29008</v>
      </c>
    </row>
    <row r="9" spans="1:5" ht="25.5" x14ac:dyDescent="0.2">
      <c r="A9" s="14" t="s">
        <v>20</v>
      </c>
      <c r="B9" s="13" t="s">
        <v>104</v>
      </c>
      <c r="C9" s="70">
        <v>543134</v>
      </c>
      <c r="D9" s="64"/>
      <c r="E9" s="70">
        <v>543134</v>
      </c>
    </row>
    <row r="10" spans="1:5" ht="25.5" x14ac:dyDescent="0.2">
      <c r="A10" s="14" t="s">
        <v>21</v>
      </c>
      <c r="B10" s="13" t="s">
        <v>105</v>
      </c>
      <c r="C10" s="70">
        <v>200</v>
      </c>
      <c r="D10" s="64"/>
      <c r="E10" s="70">
        <v>200</v>
      </c>
    </row>
    <row r="11" spans="1:5" hidden="1" x14ac:dyDescent="0.2">
      <c r="A11" s="14" t="s">
        <v>22</v>
      </c>
      <c r="B11" s="13" t="s">
        <v>4</v>
      </c>
      <c r="C11" s="14"/>
      <c r="D11" s="63"/>
      <c r="E11" s="70"/>
    </row>
    <row r="12" spans="1:5" x14ac:dyDescent="0.2">
      <c r="A12" s="14" t="s">
        <v>23</v>
      </c>
      <c r="B12" s="13">
        <v>11</v>
      </c>
      <c r="C12" s="70">
        <v>11191</v>
      </c>
      <c r="D12" s="64"/>
      <c r="E12" s="70">
        <v>13768</v>
      </c>
    </row>
    <row r="13" spans="1:5" x14ac:dyDescent="0.2">
      <c r="A13" s="14" t="s">
        <v>24</v>
      </c>
      <c r="B13" s="13">
        <v>12</v>
      </c>
      <c r="C13" s="70">
        <v>46493</v>
      </c>
      <c r="D13" s="64"/>
      <c r="E13" s="70">
        <v>36706</v>
      </c>
    </row>
    <row r="14" spans="1:5" x14ac:dyDescent="0.2">
      <c r="A14" s="14" t="s">
        <v>25</v>
      </c>
      <c r="B14" s="13">
        <v>13</v>
      </c>
      <c r="C14" s="70">
        <v>17261</v>
      </c>
      <c r="D14" s="64"/>
      <c r="E14" s="70">
        <v>18786</v>
      </c>
    </row>
    <row r="15" spans="1:5" ht="13.5" thickBot="1" x14ac:dyDescent="0.25">
      <c r="A15" s="14" t="s">
        <v>26</v>
      </c>
      <c r="B15" s="13"/>
      <c r="C15" s="70">
        <v>4438</v>
      </c>
      <c r="D15" s="64"/>
      <c r="E15" s="70">
        <v>4438</v>
      </c>
    </row>
    <row r="16" spans="1:5" ht="13.5" thickBot="1" x14ac:dyDescent="0.25">
      <c r="A16" s="16" t="s">
        <v>27</v>
      </c>
      <c r="B16" s="13" t="s">
        <v>4</v>
      </c>
      <c r="C16" s="71">
        <f>SUM(C7:C15)</f>
        <v>655685</v>
      </c>
      <c r="D16" s="65"/>
      <c r="E16" s="71">
        <f>SUM(E7:E15)</f>
        <v>658001</v>
      </c>
    </row>
    <row r="17" spans="1:5" ht="13.5" thickTop="1" x14ac:dyDescent="0.2">
      <c r="A17" s="16" t="s">
        <v>28</v>
      </c>
      <c r="B17" s="13" t="s">
        <v>4</v>
      </c>
      <c r="C17" s="14"/>
      <c r="D17" s="63"/>
      <c r="E17" s="14"/>
    </row>
    <row r="18" spans="1:5" x14ac:dyDescent="0.2">
      <c r="A18" s="16" t="s">
        <v>29</v>
      </c>
      <c r="B18" s="13" t="s">
        <v>4</v>
      </c>
      <c r="C18" s="14"/>
      <c r="D18" s="63"/>
      <c r="E18" s="14"/>
    </row>
    <row r="19" spans="1:5" x14ac:dyDescent="0.2">
      <c r="A19" s="14" t="s">
        <v>30</v>
      </c>
      <c r="B19" s="13">
        <v>14</v>
      </c>
      <c r="C19" s="72">
        <v>29578</v>
      </c>
      <c r="D19" s="66"/>
      <c r="E19" s="72">
        <v>42848</v>
      </c>
    </row>
    <row r="20" spans="1:5" ht="13.5" thickBot="1" x14ac:dyDescent="0.25">
      <c r="A20" s="14" t="s">
        <v>31</v>
      </c>
      <c r="B20" s="13">
        <v>15</v>
      </c>
      <c r="C20" s="70">
        <v>7703</v>
      </c>
      <c r="D20" s="64"/>
      <c r="E20" s="70">
        <v>8630</v>
      </c>
    </row>
    <row r="21" spans="1:5" ht="13.5" thickBot="1" x14ac:dyDescent="0.25">
      <c r="A21" s="14"/>
      <c r="B21" s="13" t="s">
        <v>4</v>
      </c>
      <c r="C21" s="73">
        <f>SUM(C19:C20)</f>
        <v>37281</v>
      </c>
      <c r="D21" s="61"/>
      <c r="E21" s="73">
        <f>SUM(E19:E20)</f>
        <v>51478</v>
      </c>
    </row>
    <row r="22" spans="1:5" x14ac:dyDescent="0.2">
      <c r="A22" s="16" t="s">
        <v>32</v>
      </c>
      <c r="B22" s="13" t="s">
        <v>4</v>
      </c>
      <c r="C22" s="14"/>
      <c r="D22" s="63"/>
      <c r="E22" s="14"/>
    </row>
    <row r="23" spans="1:5" x14ac:dyDescent="0.2">
      <c r="A23" s="14" t="s">
        <v>33</v>
      </c>
      <c r="B23" s="13" t="s">
        <v>102</v>
      </c>
      <c r="C23" s="70">
        <v>1837479</v>
      </c>
      <c r="D23" s="64"/>
      <c r="E23" s="70">
        <v>1737479</v>
      </c>
    </row>
    <row r="24" spans="1:5" ht="13.5" thickBot="1" x14ac:dyDescent="0.25">
      <c r="A24" s="14" t="s">
        <v>34</v>
      </c>
      <c r="B24" s="13" t="s">
        <v>4</v>
      </c>
      <c r="C24" s="74">
        <v>-1219075</v>
      </c>
      <c r="D24" s="67"/>
      <c r="E24" s="74">
        <v>-1130956</v>
      </c>
    </row>
    <row r="25" spans="1:5" ht="13.5" thickBot="1" x14ac:dyDescent="0.25">
      <c r="A25" s="16"/>
      <c r="B25" s="13" t="s">
        <v>4</v>
      </c>
      <c r="C25" s="73">
        <f>SUM(C23:C24)</f>
        <v>618404</v>
      </c>
      <c r="D25" s="61"/>
      <c r="E25" s="73">
        <f>SUM(E23:E24)</f>
        <v>606523</v>
      </c>
    </row>
    <row r="26" spans="1:5" ht="13.5" thickBot="1" x14ac:dyDescent="0.25">
      <c r="A26" s="16" t="s">
        <v>35</v>
      </c>
      <c r="B26" s="13" t="s">
        <v>4</v>
      </c>
      <c r="C26" s="75">
        <f>C21+C25</f>
        <v>655685</v>
      </c>
      <c r="D26" s="68"/>
      <c r="E26" s="75">
        <f>E21+E25</f>
        <v>658001</v>
      </c>
    </row>
    <row r="27" spans="1:5" ht="13.5" thickTop="1" x14ac:dyDescent="0.2">
      <c r="A27" s="14"/>
      <c r="B27" s="13" t="s">
        <v>4</v>
      </c>
      <c r="C27" s="14"/>
      <c r="D27" s="63"/>
      <c r="E27" s="14"/>
    </row>
    <row r="28" spans="1:5" x14ac:dyDescent="0.2">
      <c r="A28" s="14" t="s">
        <v>36</v>
      </c>
      <c r="B28" s="13" t="s">
        <v>106</v>
      </c>
      <c r="C28" s="77">
        <v>370.82</v>
      </c>
      <c r="D28" s="63"/>
      <c r="E28" s="77">
        <v>363.5</v>
      </c>
    </row>
    <row r="31" spans="1:5" ht="13.5" thickBot="1" x14ac:dyDescent="0.25">
      <c r="A31" s="83"/>
    </row>
    <row r="32" spans="1:5" x14ac:dyDescent="0.2">
      <c r="A32" s="80" t="s">
        <v>107</v>
      </c>
    </row>
    <row r="33" spans="1:3" x14ac:dyDescent="0.2">
      <c r="A33" s="81" t="s">
        <v>108</v>
      </c>
    </row>
    <row r="34" spans="1:3" x14ac:dyDescent="0.2">
      <c r="C34" s="79"/>
    </row>
    <row r="35" spans="1:3" ht="15.75" thickBot="1" x14ac:dyDescent="0.25">
      <c r="A35" s="82"/>
    </row>
    <row r="36" spans="1:3" x14ac:dyDescent="0.2">
      <c r="A36" s="2" t="s">
        <v>109</v>
      </c>
    </row>
    <row r="37" spans="1:3" x14ac:dyDescent="0.2">
      <c r="A37" s="1" t="s">
        <v>110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EE5DC-030B-4C80-A46F-7974BE718B82}">
  <sheetPr>
    <pageSetUpPr fitToPage="1"/>
  </sheetPr>
  <dimension ref="A1:D67"/>
  <sheetViews>
    <sheetView view="pageBreakPreview" topLeftCell="A16" zoomScale="95" zoomScaleNormal="100" zoomScaleSheetLayoutView="95" workbookViewId="0">
      <selection activeCell="A22" sqref="A22"/>
    </sheetView>
  </sheetViews>
  <sheetFormatPr defaultRowHeight="12.75" outlineLevelRow="1" x14ac:dyDescent="0.2"/>
  <cols>
    <col min="1" max="1" width="63.42578125" style="32" customWidth="1"/>
    <col min="2" max="2" width="16.85546875" style="32" customWidth="1"/>
    <col min="3" max="3" width="1.28515625" style="32" customWidth="1"/>
    <col min="4" max="4" width="16.85546875" style="32" customWidth="1"/>
    <col min="5" max="16384" width="9.140625" style="32"/>
  </cols>
  <sheetData>
    <row r="1" spans="1:4" x14ac:dyDescent="0.2">
      <c r="A1" s="89" t="s">
        <v>16</v>
      </c>
      <c r="B1" s="89"/>
      <c r="C1" s="89"/>
      <c r="D1" s="89"/>
    </row>
    <row r="2" spans="1:4" x14ac:dyDescent="0.2">
      <c r="A2" s="89" t="s">
        <v>113</v>
      </c>
      <c r="B2" s="89"/>
      <c r="C2" s="89"/>
      <c r="D2" s="89"/>
    </row>
    <row r="3" spans="1:4" x14ac:dyDescent="0.2">
      <c r="A3" s="89" t="s">
        <v>49</v>
      </c>
      <c r="B3" s="89"/>
      <c r="C3" s="89"/>
      <c r="D3" s="89"/>
    </row>
    <row r="4" spans="1:4" x14ac:dyDescent="0.2">
      <c r="A4" s="90" t="s">
        <v>54</v>
      </c>
      <c r="B4" s="90"/>
      <c r="C4" s="90"/>
      <c r="D4" s="90"/>
    </row>
    <row r="5" spans="1:4" ht="15" customHeight="1" x14ac:dyDescent="0.2">
      <c r="A5" s="33"/>
      <c r="B5" s="33"/>
      <c r="C5" s="33"/>
      <c r="D5" s="34"/>
    </row>
    <row r="6" spans="1:4" ht="13.5" thickBot="1" x14ac:dyDescent="0.25">
      <c r="A6" s="88" t="s">
        <v>55</v>
      </c>
      <c r="B6" s="35" t="s">
        <v>92</v>
      </c>
      <c r="C6" s="35"/>
      <c r="D6" s="35" t="s">
        <v>92</v>
      </c>
    </row>
    <row r="7" spans="1:4" ht="13.5" thickBot="1" x14ac:dyDescent="0.25">
      <c r="A7" s="88"/>
      <c r="B7" s="36" t="s">
        <v>91</v>
      </c>
      <c r="C7" s="37"/>
      <c r="D7" s="36" t="s">
        <v>57</v>
      </c>
    </row>
    <row r="8" spans="1:4" ht="25.5" x14ac:dyDescent="0.2">
      <c r="A8" s="38" t="s">
        <v>56</v>
      </c>
      <c r="B8" s="38"/>
      <c r="C8" s="38"/>
      <c r="D8" s="39"/>
    </row>
    <row r="9" spans="1:4" x14ac:dyDescent="0.2">
      <c r="A9" s="40" t="s">
        <v>58</v>
      </c>
      <c r="B9" s="41">
        <f>B11+B12+B13+B14</f>
        <v>73064</v>
      </c>
      <c r="C9" s="41"/>
      <c r="D9" s="41">
        <f>D11+D12+D13+D14</f>
        <v>40302</v>
      </c>
    </row>
    <row r="10" spans="1:4" x14ac:dyDescent="0.2">
      <c r="A10" s="42" t="s">
        <v>59</v>
      </c>
      <c r="B10" s="42"/>
      <c r="C10" s="42"/>
      <c r="D10" s="41">
        <v>0</v>
      </c>
    </row>
    <row r="11" spans="1:4" x14ac:dyDescent="0.2">
      <c r="A11" s="42" t="s">
        <v>60</v>
      </c>
      <c r="B11" s="43">
        <v>72152</v>
      </c>
      <c r="C11" s="43"/>
      <c r="D11" s="43">
        <v>35855</v>
      </c>
    </row>
    <row r="12" spans="1:4" x14ac:dyDescent="0.2">
      <c r="A12" s="42" t="s">
        <v>98</v>
      </c>
      <c r="B12" s="43">
        <v>843</v>
      </c>
      <c r="C12" s="43"/>
      <c r="D12" s="43">
        <v>3178</v>
      </c>
    </row>
    <row r="13" spans="1:4" x14ac:dyDescent="0.2">
      <c r="A13" s="42" t="s">
        <v>61</v>
      </c>
      <c r="B13" s="6">
        <v>25</v>
      </c>
      <c r="C13" s="6"/>
      <c r="D13" s="43">
        <v>516</v>
      </c>
    </row>
    <row r="14" spans="1:4" x14ac:dyDescent="0.2">
      <c r="A14" s="42" t="s">
        <v>62</v>
      </c>
      <c r="B14" s="43">
        <v>44</v>
      </c>
      <c r="C14" s="43"/>
      <c r="D14" s="43">
        <v>753</v>
      </c>
    </row>
    <row r="15" spans="1:4" x14ac:dyDescent="0.2">
      <c r="A15" s="40" t="s">
        <v>63</v>
      </c>
      <c r="B15" s="41">
        <f>B17+B31+B32+B33++B34+B35</f>
        <v>177805</v>
      </c>
      <c r="C15" s="41"/>
      <c r="D15" s="41">
        <f>D17+D31+D32+D33++D34+D35</f>
        <v>147197</v>
      </c>
    </row>
    <row r="16" spans="1:4" x14ac:dyDescent="0.2">
      <c r="A16" s="42" t="s">
        <v>59</v>
      </c>
      <c r="B16" s="42"/>
      <c r="C16" s="42"/>
      <c r="D16" s="44"/>
    </row>
    <row r="17" spans="1:4" x14ac:dyDescent="0.2">
      <c r="A17" s="42" t="s">
        <v>64</v>
      </c>
      <c r="B17" s="43">
        <f>SUM(B18:B30)</f>
        <v>95295</v>
      </c>
      <c r="C17" s="43"/>
      <c r="D17" s="43">
        <f>SUM(D18:D30)</f>
        <v>54761</v>
      </c>
    </row>
    <row r="18" spans="1:4" outlineLevel="1" x14ac:dyDescent="0.2">
      <c r="A18" s="3" t="s">
        <v>101</v>
      </c>
      <c r="B18" s="4">
        <v>43993</v>
      </c>
      <c r="C18" s="4"/>
      <c r="D18" s="4">
        <v>12317</v>
      </c>
    </row>
    <row r="19" spans="1:4" outlineLevel="1" x14ac:dyDescent="0.2">
      <c r="A19" s="3" t="s">
        <v>97</v>
      </c>
      <c r="B19" s="4">
        <v>22686</v>
      </c>
      <c r="C19" s="4"/>
      <c r="D19" s="4">
        <v>7908</v>
      </c>
    </row>
    <row r="20" spans="1:4" outlineLevel="1" x14ac:dyDescent="0.2">
      <c r="A20" s="3" t="s">
        <v>71</v>
      </c>
      <c r="B20" s="4">
        <v>13959</v>
      </c>
      <c r="C20" s="4"/>
      <c r="D20" s="4">
        <v>72</v>
      </c>
    </row>
    <row r="21" spans="1:4" outlineLevel="1" x14ac:dyDescent="0.2">
      <c r="A21" s="3" t="s">
        <v>66</v>
      </c>
      <c r="B21" s="4">
        <v>7663</v>
      </c>
      <c r="C21" s="4"/>
      <c r="D21" s="4">
        <v>16583</v>
      </c>
    </row>
    <row r="22" spans="1:4" outlineLevel="1" x14ac:dyDescent="0.2">
      <c r="A22" s="3" t="s">
        <v>67</v>
      </c>
      <c r="B22" s="4">
        <v>2072</v>
      </c>
      <c r="C22" s="4"/>
      <c r="D22" s="4">
        <v>2025</v>
      </c>
    </row>
    <row r="23" spans="1:4" outlineLevel="1" x14ac:dyDescent="0.2">
      <c r="A23" s="3" t="s">
        <v>65</v>
      </c>
      <c r="B23" s="4">
        <v>1719</v>
      </c>
      <c r="C23" s="4"/>
      <c r="D23" s="4">
        <v>1623</v>
      </c>
    </row>
    <row r="24" spans="1:4" outlineLevel="1" x14ac:dyDescent="0.2">
      <c r="A24" s="3" t="s">
        <v>70</v>
      </c>
      <c r="B24" s="4">
        <v>1036</v>
      </c>
      <c r="C24" s="4"/>
      <c r="D24" s="4">
        <v>4092</v>
      </c>
    </row>
    <row r="25" spans="1:4" outlineLevel="1" x14ac:dyDescent="0.2">
      <c r="A25" s="3" t="s">
        <v>68</v>
      </c>
      <c r="B25" s="4">
        <v>0</v>
      </c>
      <c r="C25" s="4"/>
      <c r="D25" s="4">
        <v>2296</v>
      </c>
    </row>
    <row r="26" spans="1:4" outlineLevel="1" x14ac:dyDescent="0.2">
      <c r="A26" s="3" t="s">
        <v>69</v>
      </c>
      <c r="B26" s="4">
        <v>400</v>
      </c>
      <c r="C26" s="4"/>
      <c r="D26" s="4">
        <v>600</v>
      </c>
    </row>
    <row r="27" spans="1:4" outlineLevel="1" x14ac:dyDescent="0.2">
      <c r="A27" s="3" t="s">
        <v>72</v>
      </c>
      <c r="B27" s="4">
        <v>294</v>
      </c>
      <c r="C27" s="4"/>
      <c r="D27" s="4">
        <v>598</v>
      </c>
    </row>
    <row r="28" spans="1:4" outlineLevel="1" x14ac:dyDescent="0.2">
      <c r="A28" s="3" t="s">
        <v>73</v>
      </c>
      <c r="B28" s="4">
        <v>53</v>
      </c>
      <c r="C28" s="4"/>
      <c r="D28" s="4">
        <v>328</v>
      </c>
    </row>
    <row r="29" spans="1:4" outlineLevel="1" x14ac:dyDescent="0.2">
      <c r="A29" s="3" t="s">
        <v>74</v>
      </c>
      <c r="B29" s="4">
        <v>0</v>
      </c>
      <c r="C29" s="4"/>
      <c r="D29" s="4">
        <v>3699</v>
      </c>
    </row>
    <row r="30" spans="1:4" outlineLevel="1" x14ac:dyDescent="0.2">
      <c r="A30" s="3" t="s">
        <v>75</v>
      </c>
      <c r="B30" s="4">
        <v>1420</v>
      </c>
      <c r="C30" s="4"/>
      <c r="D30" s="4">
        <v>2620</v>
      </c>
    </row>
    <row r="31" spans="1:4" x14ac:dyDescent="0.2">
      <c r="A31" s="42" t="s">
        <v>76</v>
      </c>
      <c r="B31" s="43">
        <v>51325</v>
      </c>
      <c r="C31" s="43"/>
      <c r="D31" s="43">
        <v>61501</v>
      </c>
    </row>
    <row r="32" spans="1:4" x14ac:dyDescent="0.2">
      <c r="A32" s="42" t="s">
        <v>77</v>
      </c>
      <c r="B32" s="43">
        <v>14157</v>
      </c>
      <c r="C32" s="43"/>
      <c r="D32" s="43">
        <v>14386</v>
      </c>
    </row>
    <row r="33" spans="1:4" x14ac:dyDescent="0.2">
      <c r="A33" s="42" t="s">
        <v>50</v>
      </c>
      <c r="B33" s="43">
        <v>6616</v>
      </c>
      <c r="C33" s="43"/>
      <c r="D33" s="43">
        <v>7310</v>
      </c>
    </row>
    <row r="34" spans="1:4" x14ac:dyDescent="0.2">
      <c r="A34" s="42" t="s">
        <v>78</v>
      </c>
      <c r="B34" s="43">
        <v>3071</v>
      </c>
      <c r="C34" s="43"/>
      <c r="D34" s="43">
        <v>4179</v>
      </c>
    </row>
    <row r="35" spans="1:4" ht="13.5" thickBot="1" x14ac:dyDescent="0.25">
      <c r="A35" s="42" t="s">
        <v>79</v>
      </c>
      <c r="B35" s="18">
        <v>7341</v>
      </c>
      <c r="C35" s="43"/>
      <c r="D35" s="43">
        <v>5060</v>
      </c>
    </row>
    <row r="36" spans="1:4" ht="26.25" thickBot="1" x14ac:dyDescent="0.25">
      <c r="A36" s="40" t="s">
        <v>80</v>
      </c>
      <c r="B36" s="45">
        <f>B9-B15</f>
        <v>-104741</v>
      </c>
      <c r="C36" s="46"/>
      <c r="D36" s="45">
        <f>D9-D15</f>
        <v>-106895</v>
      </c>
    </row>
    <row r="37" spans="1:4" x14ac:dyDescent="0.2">
      <c r="A37" s="85" t="s">
        <v>81</v>
      </c>
      <c r="B37" s="85"/>
      <c r="C37" s="85"/>
      <c r="D37" s="85"/>
    </row>
    <row r="38" spans="1:4" x14ac:dyDescent="0.2">
      <c r="A38" s="40" t="s">
        <v>58</v>
      </c>
      <c r="B38" s="41">
        <f>SUM(B39:B41)</f>
        <v>2541183</v>
      </c>
      <c r="C38" s="41"/>
      <c r="D38" s="41">
        <f>SUM(D39:D41)</f>
        <v>1818010</v>
      </c>
    </row>
    <row r="39" spans="1:4" x14ac:dyDescent="0.2">
      <c r="A39" s="42" t="s">
        <v>59</v>
      </c>
      <c r="B39" s="42"/>
      <c r="C39" s="42"/>
      <c r="D39" s="44"/>
    </row>
    <row r="40" spans="1:4" x14ac:dyDescent="0.2">
      <c r="A40" s="42" t="s">
        <v>99</v>
      </c>
      <c r="B40" s="43">
        <v>2541183</v>
      </c>
      <c r="C40" s="43"/>
      <c r="D40" s="43">
        <v>1818010</v>
      </c>
    </row>
    <row r="41" spans="1:4" x14ac:dyDescent="0.2">
      <c r="A41" s="42" t="s">
        <v>82</v>
      </c>
      <c r="B41" s="43">
        <f>G41</f>
        <v>0</v>
      </c>
      <c r="C41" s="43"/>
      <c r="D41" s="43">
        <v>0</v>
      </c>
    </row>
    <row r="42" spans="1:4" x14ac:dyDescent="0.2">
      <c r="A42" s="40" t="s">
        <v>63</v>
      </c>
      <c r="B42" s="41">
        <f>SUM(B44:B45)</f>
        <v>2545444</v>
      </c>
      <c r="C42" s="41"/>
      <c r="D42" s="41">
        <f>SUM(D44:D45)</f>
        <v>1800642</v>
      </c>
    </row>
    <row r="43" spans="1:4" x14ac:dyDescent="0.2">
      <c r="A43" s="42" t="s">
        <v>59</v>
      </c>
      <c r="B43" s="42"/>
      <c r="C43" s="42"/>
      <c r="D43" s="44"/>
    </row>
    <row r="44" spans="1:4" x14ac:dyDescent="0.2">
      <c r="A44" s="42" t="s">
        <v>100</v>
      </c>
      <c r="B44" s="43">
        <v>2542176</v>
      </c>
      <c r="C44" s="43"/>
      <c r="D44" s="43">
        <v>1797960</v>
      </c>
    </row>
    <row r="45" spans="1:4" ht="13.5" thickBot="1" x14ac:dyDescent="0.25">
      <c r="A45" s="42" t="s">
        <v>83</v>
      </c>
      <c r="B45" s="18">
        <v>3268</v>
      </c>
      <c r="C45" s="43"/>
      <c r="D45" s="18">
        <v>2682</v>
      </c>
    </row>
    <row r="46" spans="1:4" ht="26.25" thickBot="1" x14ac:dyDescent="0.25">
      <c r="A46" s="40" t="s">
        <v>84</v>
      </c>
      <c r="B46" s="47">
        <f>B38-B42</f>
        <v>-4261</v>
      </c>
      <c r="C46" s="46"/>
      <c r="D46" s="47">
        <f>D38-D42</f>
        <v>17368</v>
      </c>
    </row>
    <row r="47" spans="1:4" x14ac:dyDescent="0.2">
      <c r="A47" s="85" t="s">
        <v>85</v>
      </c>
      <c r="B47" s="85"/>
      <c r="C47" s="85"/>
      <c r="D47" s="85"/>
    </row>
    <row r="48" spans="1:4" x14ac:dyDescent="0.2">
      <c r="A48" s="40" t="s">
        <v>58</v>
      </c>
      <c r="B48" s="41">
        <f>B49</f>
        <v>100000</v>
      </c>
      <c r="C48" s="41"/>
      <c r="D48" s="41">
        <f>D49</f>
        <v>85429</v>
      </c>
    </row>
    <row r="49" spans="1:4" x14ac:dyDescent="0.2">
      <c r="A49" s="42" t="s">
        <v>37</v>
      </c>
      <c r="B49" s="43">
        <v>100000</v>
      </c>
      <c r="C49" s="43"/>
      <c r="D49" s="43">
        <v>85429</v>
      </c>
    </row>
    <row r="50" spans="1:4" x14ac:dyDescent="0.2">
      <c r="A50" s="40" t="s">
        <v>63</v>
      </c>
      <c r="B50" s="43">
        <f>B51</f>
        <v>0</v>
      </c>
      <c r="C50" s="43"/>
      <c r="D50" s="43">
        <f>D51</f>
        <v>0</v>
      </c>
    </row>
    <row r="51" spans="1:4" ht="13.5" thickBot="1" x14ac:dyDescent="0.25">
      <c r="A51" s="42" t="s">
        <v>86</v>
      </c>
      <c r="B51" s="18">
        <v>0</v>
      </c>
      <c r="C51" s="43"/>
      <c r="D51" s="18">
        <v>0</v>
      </c>
    </row>
    <row r="52" spans="1:4" ht="26.25" thickBot="1" x14ac:dyDescent="0.25">
      <c r="A52" s="40" t="s">
        <v>87</v>
      </c>
      <c r="B52" s="48">
        <f>B48-B50</f>
        <v>100000</v>
      </c>
      <c r="C52" s="49"/>
      <c r="D52" s="48">
        <f>D48-D50</f>
        <v>85429</v>
      </c>
    </row>
    <row r="53" spans="1:4" x14ac:dyDescent="0.2">
      <c r="A53" s="85" t="s">
        <v>88</v>
      </c>
      <c r="B53" s="86">
        <f>B36+B46+B52</f>
        <v>-9002</v>
      </c>
      <c r="C53" s="46"/>
      <c r="D53" s="86">
        <f>D36+D46+D52</f>
        <v>-4098</v>
      </c>
    </row>
    <row r="54" spans="1:4" ht="13.5" thickBot="1" x14ac:dyDescent="0.25">
      <c r="A54" s="85"/>
      <c r="B54" s="87"/>
      <c r="C54" s="46"/>
      <c r="D54" s="87"/>
    </row>
    <row r="55" spans="1:4" ht="26.25" thickBot="1" x14ac:dyDescent="0.25">
      <c r="A55" s="40" t="s">
        <v>89</v>
      </c>
      <c r="B55" s="48">
        <v>11961</v>
      </c>
      <c r="C55" s="49"/>
      <c r="D55" s="48">
        <v>12102</v>
      </c>
    </row>
    <row r="56" spans="1:4" ht="26.25" thickBot="1" x14ac:dyDescent="0.25">
      <c r="A56" s="40" t="s">
        <v>90</v>
      </c>
      <c r="B56" s="50">
        <f>B53+B55</f>
        <v>2959</v>
      </c>
      <c r="C56" s="49"/>
      <c r="D56" s="50">
        <f>D53+D55</f>
        <v>8004</v>
      </c>
    </row>
    <row r="57" spans="1:4" ht="13.5" thickTop="1" x14ac:dyDescent="0.2">
      <c r="D57" s="51"/>
    </row>
    <row r="58" spans="1:4" x14ac:dyDescent="0.2">
      <c r="B58" s="52"/>
      <c r="D58" s="51"/>
    </row>
    <row r="59" spans="1:4" x14ac:dyDescent="0.2">
      <c r="A59" s="11"/>
      <c r="B59" s="51"/>
    </row>
    <row r="60" spans="1:4" ht="13.5" thickBot="1" x14ac:dyDescent="0.25">
      <c r="A60" s="83"/>
      <c r="B60" s="51"/>
    </row>
    <row r="61" spans="1:4" x14ac:dyDescent="0.2">
      <c r="A61" s="80" t="s">
        <v>107</v>
      </c>
    </row>
    <row r="62" spans="1:4" x14ac:dyDescent="0.2">
      <c r="A62" s="81" t="s">
        <v>108</v>
      </c>
    </row>
    <row r="63" spans="1:4" x14ac:dyDescent="0.2">
      <c r="A63" s="11"/>
    </row>
    <row r="64" spans="1:4" ht="15.75" thickBot="1" x14ac:dyDescent="0.25">
      <c r="A64" s="82"/>
    </row>
    <row r="65" spans="1:1" x14ac:dyDescent="0.2">
      <c r="A65" s="2" t="s">
        <v>109</v>
      </c>
    </row>
    <row r="66" spans="1:1" x14ac:dyDescent="0.2">
      <c r="A66" s="1" t="s">
        <v>110</v>
      </c>
    </row>
    <row r="67" spans="1:1" x14ac:dyDescent="0.2">
      <c r="A67" s="11"/>
    </row>
  </sheetData>
  <mergeCells count="10">
    <mergeCell ref="A53:A54"/>
    <mergeCell ref="B53:B54"/>
    <mergeCell ref="D53:D54"/>
    <mergeCell ref="A6:A7"/>
    <mergeCell ref="A1:D1"/>
    <mergeCell ref="A2:D2"/>
    <mergeCell ref="A3:D3"/>
    <mergeCell ref="A4:D4"/>
    <mergeCell ref="A37:D37"/>
    <mergeCell ref="A47:D4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799B-428C-46E2-B682-37E2042D0881}">
  <sheetPr>
    <pageSetUpPr fitToPage="1"/>
  </sheetPr>
  <dimension ref="A1:F25"/>
  <sheetViews>
    <sheetView view="pageBreakPreview" zoomScale="96" zoomScaleNormal="100" zoomScaleSheetLayoutView="96" workbookViewId="0">
      <selection activeCell="D36" sqref="D36"/>
    </sheetView>
  </sheetViews>
  <sheetFormatPr defaultRowHeight="12.75" x14ac:dyDescent="0.2"/>
  <cols>
    <col min="1" max="1" width="50.85546875" style="11" customWidth="1"/>
    <col min="2" max="2" width="13.5703125" style="11" customWidth="1"/>
    <col min="3" max="3" width="15.5703125" style="11" customWidth="1"/>
    <col min="4" max="4" width="16" style="11" customWidth="1"/>
    <col min="5" max="5" width="16.7109375" style="11" customWidth="1"/>
    <col min="6" max="16384" width="9.140625" style="11"/>
  </cols>
  <sheetData>
    <row r="1" spans="1:6" x14ac:dyDescent="0.2">
      <c r="A1" s="84" t="s">
        <v>16</v>
      </c>
      <c r="B1" s="84"/>
      <c r="C1" s="84"/>
      <c r="D1" s="84"/>
      <c r="E1" s="84"/>
    </row>
    <row r="2" spans="1:6" x14ac:dyDescent="0.2">
      <c r="A2" s="84" t="s">
        <v>114</v>
      </c>
      <c r="B2" s="84"/>
      <c r="C2" s="84"/>
      <c r="D2" s="84"/>
      <c r="E2" s="84"/>
    </row>
    <row r="3" spans="1:6" x14ac:dyDescent="0.2">
      <c r="A3" s="84" t="s">
        <v>49</v>
      </c>
      <c r="B3" s="84"/>
      <c r="C3" s="84"/>
      <c r="D3" s="84"/>
      <c r="E3" s="84"/>
    </row>
    <row r="5" spans="1:6" ht="26.25" thickBot="1" x14ac:dyDescent="0.25">
      <c r="A5" s="12" t="s">
        <v>54</v>
      </c>
      <c r="B5" s="53" t="s">
        <v>0</v>
      </c>
      <c r="C5" s="54" t="s">
        <v>40</v>
      </c>
      <c r="D5" s="54" t="s">
        <v>41</v>
      </c>
      <c r="E5" s="54" t="s">
        <v>42</v>
      </c>
    </row>
    <row r="6" spans="1:6" x14ac:dyDescent="0.2">
      <c r="A6" s="16" t="s">
        <v>43</v>
      </c>
      <c r="B6" s="53" t="s">
        <v>4</v>
      </c>
      <c r="C6" s="55">
        <v>1587050</v>
      </c>
      <c r="D6" s="8">
        <v>-1137719</v>
      </c>
      <c r="E6" s="56">
        <f>SUM(C6:D6)</f>
        <v>449331</v>
      </c>
    </row>
    <row r="7" spans="1:6" ht="13.5" thickBot="1" x14ac:dyDescent="0.25">
      <c r="A7" s="14" t="s">
        <v>44</v>
      </c>
      <c r="B7" s="53" t="s">
        <v>4</v>
      </c>
      <c r="C7" s="57">
        <v>0</v>
      </c>
      <c r="D7" s="58">
        <v>111235</v>
      </c>
      <c r="E7" s="58">
        <f>SUM(C7:D7)</f>
        <v>111235</v>
      </c>
    </row>
    <row r="8" spans="1:6" x14ac:dyDescent="0.2">
      <c r="A8" s="16" t="s">
        <v>45</v>
      </c>
      <c r="B8" s="53" t="s">
        <v>4</v>
      </c>
      <c r="C8" s="59">
        <f>SUM(C6:C7)</f>
        <v>1587050</v>
      </c>
      <c r="D8" s="8">
        <f>SUM(D6:D7)</f>
        <v>-1026484</v>
      </c>
      <c r="E8" s="59">
        <f>SUM(C8:D8)</f>
        <v>560566</v>
      </c>
    </row>
    <row r="9" spans="1:6" x14ac:dyDescent="0.2">
      <c r="A9" s="14" t="s">
        <v>46</v>
      </c>
      <c r="B9" s="53" t="s">
        <v>4</v>
      </c>
      <c r="C9" s="8">
        <v>0</v>
      </c>
      <c r="D9" s="8">
        <v>-104472</v>
      </c>
      <c r="E9" s="8">
        <f t="shared" ref="E9:E14" si="0">SUM(C9:D9)</f>
        <v>-104472</v>
      </c>
    </row>
    <row r="10" spans="1:6" x14ac:dyDescent="0.2">
      <c r="A10" s="14" t="s">
        <v>37</v>
      </c>
      <c r="B10" s="53" t="s">
        <v>102</v>
      </c>
      <c r="C10" s="30">
        <v>145429</v>
      </c>
      <c r="D10" s="8">
        <v>0</v>
      </c>
      <c r="E10" s="59">
        <f t="shared" si="0"/>
        <v>145429</v>
      </c>
    </row>
    <row r="11" spans="1:6" x14ac:dyDescent="0.2">
      <c r="A11" s="14" t="s">
        <v>38</v>
      </c>
      <c r="B11" s="53" t="s">
        <v>102</v>
      </c>
      <c r="C11" s="6">
        <v>-20000</v>
      </c>
      <c r="D11" s="8">
        <v>0</v>
      </c>
      <c r="E11" s="8">
        <f t="shared" si="0"/>
        <v>-20000</v>
      </c>
    </row>
    <row r="12" spans="1:6" ht="13.5" thickBot="1" x14ac:dyDescent="0.25">
      <c r="A12" s="14" t="s">
        <v>39</v>
      </c>
      <c r="B12" s="53" t="s">
        <v>102</v>
      </c>
      <c r="C12" s="30">
        <v>25000</v>
      </c>
      <c r="D12" s="57">
        <v>0</v>
      </c>
      <c r="E12" s="59">
        <f t="shared" si="0"/>
        <v>25000</v>
      </c>
    </row>
    <row r="13" spans="1:6" ht="21" customHeight="1" thickBot="1" x14ac:dyDescent="0.25">
      <c r="A13" s="16" t="s">
        <v>47</v>
      </c>
      <c r="B13" s="53" t="s">
        <v>4</v>
      </c>
      <c r="C13" s="60">
        <f>SUM(C8:C12)</f>
        <v>1737479</v>
      </c>
      <c r="D13" s="9">
        <f t="shared" ref="D13:E13" si="1">SUM(D8:D12)</f>
        <v>-1130956</v>
      </c>
      <c r="E13" s="60">
        <f t="shared" si="1"/>
        <v>606523</v>
      </c>
      <c r="F13" s="31">
        <f>E13-Баланс!E25</f>
        <v>0</v>
      </c>
    </row>
    <row r="14" spans="1:6" ht="21" customHeight="1" thickTop="1" x14ac:dyDescent="0.2">
      <c r="A14" s="14" t="s">
        <v>37</v>
      </c>
      <c r="B14" s="53"/>
      <c r="C14" s="30">
        <v>100000</v>
      </c>
      <c r="D14" s="8">
        <v>0</v>
      </c>
      <c r="E14" s="59">
        <f t="shared" si="0"/>
        <v>100000</v>
      </c>
      <c r="F14" s="31"/>
    </row>
    <row r="15" spans="1:6" ht="19.5" customHeight="1" thickBot="1" x14ac:dyDescent="0.25">
      <c r="A15" s="14" t="s">
        <v>44</v>
      </c>
      <c r="C15" s="6">
        <v>0</v>
      </c>
      <c r="D15" s="8">
        <v>-88119</v>
      </c>
      <c r="E15" s="8">
        <f>SUM(C15:D15)</f>
        <v>-88119</v>
      </c>
    </row>
    <row r="16" spans="1:6" ht="19.5" customHeight="1" thickBot="1" x14ac:dyDescent="0.25">
      <c r="A16" s="16" t="s">
        <v>48</v>
      </c>
      <c r="C16" s="60">
        <f>SUM(C13:C15)</f>
        <v>1837479</v>
      </c>
      <c r="D16" s="9">
        <f t="shared" ref="D16:E16" si="2">SUM(D13:D15)</f>
        <v>-1219075</v>
      </c>
      <c r="E16" s="60">
        <f t="shared" si="2"/>
        <v>618404</v>
      </c>
      <c r="F16" s="31">
        <f>E16-Баланс!C25</f>
        <v>0</v>
      </c>
    </row>
    <row r="17" spans="1:5" ht="13.5" thickTop="1" x14ac:dyDescent="0.2"/>
    <row r="19" spans="1:5" ht="13.5" thickBot="1" x14ac:dyDescent="0.25">
      <c r="A19" s="83"/>
    </row>
    <row r="20" spans="1:5" x14ac:dyDescent="0.2">
      <c r="A20" s="80" t="s">
        <v>107</v>
      </c>
      <c r="E20" s="31"/>
    </row>
    <row r="21" spans="1:5" x14ac:dyDescent="0.2">
      <c r="A21" s="81" t="s">
        <v>108</v>
      </c>
    </row>
    <row r="23" spans="1:5" ht="15.75" thickBot="1" x14ac:dyDescent="0.25">
      <c r="A23" s="82"/>
    </row>
    <row r="24" spans="1:5" x14ac:dyDescent="0.2">
      <c r="A24" s="2" t="s">
        <v>109</v>
      </c>
    </row>
    <row r="25" spans="1:5" x14ac:dyDescent="0.2">
      <c r="A25" s="1" t="s">
        <v>110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ОПиУ</vt:lpstr>
      <vt:lpstr>Баланс</vt:lpstr>
      <vt:lpstr>ДДС</vt:lpstr>
      <vt:lpstr>Отчет СК</vt:lpstr>
      <vt:lpstr>ОПиУ!_Hlk60159346</vt:lpstr>
      <vt:lpstr>Баланс!Область_печати</vt:lpstr>
      <vt:lpstr>ДДС!Область_печати</vt:lpstr>
      <vt:lpstr>ОПиУ!Область_печати</vt:lpstr>
      <vt:lpstr>'Отчет СК'!Область_печати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2021-05-06T13:28:51Z</cp:lastPrinted>
  <dcterms:created xsi:type="dcterms:W3CDTF">2021-05-04T06:00:39Z</dcterms:created>
  <dcterms:modified xsi:type="dcterms:W3CDTF">2021-05-11T08:19:01Z</dcterms:modified>
</cp:coreProperties>
</file>