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2\Листинг\2 кв 2022\"/>
    </mc:Choice>
  </mc:AlternateContent>
  <xr:revisionPtr revIDLastSave="0" documentId="13_ncr:1_{2C49F003-7AE7-4176-AF87-CBF15426E6E3}" xr6:coauthVersionLast="47" xr6:coauthVersionMax="47" xr10:uidLastSave="{00000000-0000-0000-0000-000000000000}"/>
  <bookViews>
    <workbookView xWindow="-120" yWindow="-120" windowWidth="29040" windowHeight="15840" activeTab="2" xr2:uid="{79E59B65-2D5C-40EA-9C2A-D6C07525E851}"/>
  </bookViews>
  <sheets>
    <sheet name="ОПиУ 2 кв 2022_2021" sheetId="3" r:id="rId1"/>
    <sheet name="Баланс 30062022" sheetId="2" r:id="rId2"/>
    <sheet name="Отчет СК 30062022" sheetId="4" r:id="rId3"/>
    <sheet name="Отчет ДДС на 30062022" sheetId="5" r:id="rId4"/>
  </sheets>
  <externalReferences>
    <externalReference r:id="rId5"/>
  </externalReferences>
  <definedNames>
    <definedName name="_Hlk60159346" localSheetId="0">'ОПиУ 2 кв 2022_2021'!$A$2</definedName>
    <definedName name="a" localSheetId="0" hidden="1">{#N/A,#N/A,FALSE,"Aging Summary";#N/A,#N/A,FALSE,"Ratio Analysis";#N/A,#N/A,FALSE,"Test 120 Day Accts";#N/A,#N/A,FALSE,"Tickmarks"}</definedName>
    <definedName name="a" localSheetId="2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TextRefCopyRangeCount" hidden="1">3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1">'Баланс 30062022'!$A$1:$E$48</definedName>
    <definedName name="_xlnm.Print_Area" localSheetId="0">'ОПиУ 2 кв 2022_2021'!$A$1:$E$40</definedName>
    <definedName name="_xlnm.Print_Area" localSheetId="3">'Отчет ДДС на 30062022'!$A$1:$D$51</definedName>
    <definedName name="_xlnm.Print_Area" localSheetId="2">'Отчет СК 30062022'!$A$1:$F$31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4" l="1"/>
  <c r="D40" i="5"/>
  <c r="D39" i="5"/>
  <c r="D33" i="5"/>
  <c r="D36" i="5" s="1"/>
  <c r="C33" i="5"/>
  <c r="C36" i="5" s="1"/>
  <c r="C29" i="5"/>
  <c r="A29" i="5"/>
  <c r="C28" i="5"/>
  <c r="A28" i="5"/>
  <c r="D27" i="5"/>
  <c r="D30" i="5" s="1"/>
  <c r="C27" i="5"/>
  <c r="C26" i="5"/>
  <c r="C30" i="5" s="1"/>
  <c r="D22" i="5"/>
  <c r="D21" i="5"/>
  <c r="C21" i="5"/>
  <c r="D19" i="5"/>
  <c r="C19" i="5"/>
  <c r="D18" i="5"/>
  <c r="C18" i="5"/>
  <c r="D17" i="5"/>
  <c r="C17" i="5"/>
  <c r="D16" i="5"/>
  <c r="C16" i="5"/>
  <c r="D15" i="5"/>
  <c r="C15" i="5"/>
  <c r="D13" i="5"/>
  <c r="C13" i="5"/>
  <c r="C39" i="5" s="1"/>
  <c r="D11" i="5"/>
  <c r="C11" i="5"/>
  <c r="D10" i="5"/>
  <c r="C10" i="5"/>
  <c r="D9" i="5"/>
  <c r="C9" i="5"/>
  <c r="D7" i="5"/>
  <c r="C7" i="5"/>
  <c r="C14" i="5" s="1"/>
  <c r="C20" i="5" s="1"/>
  <c r="C23" i="5" s="1"/>
  <c r="D14" i="5" l="1"/>
  <c r="D20" i="5" s="1"/>
  <c r="D23" i="5" s="1"/>
  <c r="D38" i="5" s="1"/>
  <c r="D41" i="5" s="1"/>
  <c r="C38" i="5"/>
  <c r="C41" i="5" s="1"/>
  <c r="C11" i="3" l="1"/>
  <c r="C13" i="3" s="1"/>
  <c r="C15" i="3" s="1"/>
  <c r="C17" i="3" s="1"/>
  <c r="E17" i="4" l="1"/>
  <c r="F17" i="4" s="1"/>
  <c r="F18" i="4"/>
  <c r="F15" i="4"/>
  <c r="D13" i="4"/>
  <c r="D16" i="4" s="1"/>
  <c r="D19" i="4" s="1"/>
  <c r="C13" i="4"/>
  <c r="C16" i="4" s="1"/>
  <c r="C19" i="4" s="1"/>
  <c r="B13" i="4"/>
  <c r="B16" i="4" s="1"/>
  <c r="B19" i="4" s="1"/>
  <c r="F12" i="4"/>
  <c r="F11" i="4"/>
  <c r="F10" i="4"/>
  <c r="F9" i="4"/>
  <c r="F13" i="4" s="1"/>
  <c r="F8" i="4"/>
  <c r="F7" i="4"/>
  <c r="F6" i="4"/>
  <c r="E14" i="4" l="1"/>
  <c r="F14" i="4" s="1"/>
  <c r="F16" i="4" s="1"/>
  <c r="E13" i="4"/>
  <c r="E16" i="4" s="1"/>
  <c r="E19" i="4" s="1"/>
  <c r="F19" i="4" l="1"/>
</calcChain>
</file>

<file path=xl/sharedStrings.xml><?xml version="1.0" encoding="utf-8"?>
<sst xmlns="http://schemas.openxmlformats.org/spreadsheetml/2006/main" count="193" uniqueCount="108">
  <si>
    <t>АО «Tengri Partners Investment Banking (Kazakhstan)»</t>
  </si>
  <si>
    <t>Промежуточный консолидированный отчет о финансовом положении</t>
  </si>
  <si>
    <t>по состоянию на 30.06.2022 года</t>
  </si>
  <si>
    <t>(в тысячах тенге)</t>
  </si>
  <si>
    <t>Прим.</t>
  </si>
  <si>
    <t>На
 30 июня 2022 года</t>
  </si>
  <si>
    <t>На
 31 декабря 2021 года</t>
  </si>
  <si>
    <t>АКТИВЫ</t>
  </si>
  <si>
    <t xml:space="preserve"> </t>
  </si>
  <si>
    <t>Денежные средства</t>
  </si>
  <si>
    <t>Дебиторская задолженность по операциям репо</t>
  </si>
  <si>
    <t>Инвестиции, оцениваемые по справедливой стоимости через доходы или убытки</t>
  </si>
  <si>
    <t>Инвестиции, оцениваемые по справедливой стоимости через прочий совокупный доход</t>
  </si>
  <si>
    <t>Инвестиции в дочернее предприятие</t>
  </si>
  <si>
    <t>Торговая и прочая дебиторская задолженность</t>
  </si>
  <si>
    <t>Займы выданные</t>
  </si>
  <si>
    <t>Авансы выданные и прочие текущие активы</t>
  </si>
  <si>
    <t>Основные средства и НМА</t>
  </si>
  <si>
    <t>Отложенный налоговый актив</t>
  </si>
  <si>
    <t>8(б)</t>
  </si>
  <si>
    <t xml:space="preserve">ВСЕГО АКТИВЫ </t>
  </si>
  <si>
    <t>КАПИТАЛ И ОБЯЗАТЕЛЬСТВА</t>
  </si>
  <si>
    <t>Обязательства</t>
  </si>
  <si>
    <t>Торговая и прочая кредиторская задолженность</t>
  </si>
  <si>
    <t>Займы полученные</t>
  </si>
  <si>
    <t>Прочие налоги к уплате</t>
  </si>
  <si>
    <t>Капитал</t>
  </si>
  <si>
    <t>Акционерный капитал</t>
  </si>
  <si>
    <t>Непокрытый убыток</t>
  </si>
  <si>
    <t>ВСЕГО КАПИТАЛ И ОБЯЗАТЕЛЬСТВА</t>
  </si>
  <si>
    <t>Балансовая стоимость акции, тенге</t>
  </si>
  <si>
    <t>Промежуточный консолидированный отчет о доходах и расходах и прочем совокупном доходе</t>
  </si>
  <si>
    <t>за период, закончившийся 30 июня 2022 года</t>
  </si>
  <si>
    <t xml:space="preserve">За шесть месяцев, закончившиеся 
30 июня 2022 года
</t>
  </si>
  <si>
    <t xml:space="preserve">За шесть месяцев, закончившиеся 
30 июня 2021 года
</t>
  </si>
  <si>
    <t>Доходы по услугам и комиссиям</t>
  </si>
  <si>
    <t>Расходы по услугам и комиссии</t>
  </si>
  <si>
    <t>Валовой доход</t>
  </si>
  <si>
    <t>Финансовые доходы</t>
  </si>
  <si>
    <t>Операционные расходы</t>
  </si>
  <si>
    <t>Прочие операционные доходы, нетто</t>
  </si>
  <si>
    <t>Операционный (убыток) доход</t>
  </si>
  <si>
    <t>Убыток от курсовой разницы</t>
  </si>
  <si>
    <t>(Убыток) доход до налогообложения</t>
  </si>
  <si>
    <t>Корпоративный подоходный налог</t>
  </si>
  <si>
    <t>Чистый (убыток) доход за год</t>
  </si>
  <si>
    <t>Прочий совокупный доход</t>
  </si>
  <si>
    <t>Общий совокупный (убыток) доход за год</t>
  </si>
  <si>
    <t>Базовый и разводненный (убыток) доход на акцию, тенге</t>
  </si>
  <si>
    <t>Промежуточный консолидированный отчет об изменениях в собственном капитале</t>
  </si>
  <si>
    <t>за период, закончившийся на 30 июня 2022 года</t>
  </si>
  <si>
    <t>Уставный капитал</t>
  </si>
  <si>
    <t>Премии (дополнительный оплаченный капитал)</t>
  </si>
  <si>
    <t>Изъятый капитал</t>
  </si>
  <si>
    <t xml:space="preserve"> Непокрытый убыток /Нераспределенная прибыль</t>
  </si>
  <si>
    <t>Итого капитал</t>
  </si>
  <si>
    <t>На 1 января 2019</t>
  </si>
  <si>
    <t>Чистый доход за год</t>
  </si>
  <si>
    <t>На 01.01.2021</t>
  </si>
  <si>
    <t>Чистый убыток за отчетный период</t>
  </si>
  <si>
    <t>Выпуск акций</t>
  </si>
  <si>
    <t>На 30 июня 2021</t>
  </si>
  <si>
    <t>На 01.01.2022</t>
  </si>
  <si>
    <t>На 30 июня 2022</t>
  </si>
  <si>
    <t xml:space="preserve">Главный бухгалтер </t>
  </si>
  <si>
    <t>Татыбаева А.Т.</t>
  </si>
  <si>
    <t>_______________</t>
  </si>
  <si>
    <t>(подпись)</t>
  </si>
  <si>
    <t>Председатель Правления</t>
  </si>
  <si>
    <t>ЧАКАЛИДИ И. В.</t>
  </si>
  <si>
    <t>тыс. тенге</t>
  </si>
  <si>
    <t>на 01.07.2022</t>
  </si>
  <si>
    <t>на 01.07.2021</t>
  </si>
  <si>
    <t>ОПЕРАЦИОННАЯ ДЕЯТЕЛЬНОСТЬ</t>
  </si>
  <si>
    <t>(Убыток)  доход до налогообложения</t>
  </si>
  <si>
    <t>Корректировки:</t>
  </si>
  <si>
    <t>Износ</t>
  </si>
  <si>
    <t>Убытки от обесценения</t>
  </si>
  <si>
    <t>Прочие неденежные убытки</t>
  </si>
  <si>
    <t>Нереализованный убыток от курсовой разницы</t>
  </si>
  <si>
    <t>Движение денежных средств от операционной деятельности до изменений оборотного капитала</t>
  </si>
  <si>
    <t>Изменение дебиторской задолженности по операциям репо</t>
  </si>
  <si>
    <t>(Увеличение) уменьшение торговой и прочей дебиторской задолженности</t>
  </si>
  <si>
    <t>Уменьшение (увеличение) авансов выданных и прочих текущих активов</t>
  </si>
  <si>
    <t>Увеличение (уменьшение) прочих налогов к уплате</t>
  </si>
  <si>
    <t>Увеличение (уменьшение) торговой кредиторской задолженности</t>
  </si>
  <si>
    <t>Денежные средства от операционной деятельности до получения процентов и выплаты подоходного налога</t>
  </si>
  <si>
    <t>Проценты уплаченные</t>
  </si>
  <si>
    <t>Подоходный налог уплаченный</t>
  </si>
  <si>
    <t>Чистые денежные средства использованные в операционной деятельности</t>
  </si>
  <si>
    <t>ИНВЕСТИЦИОННАЯ ДЕЯТЕЛЬНОСТЬ</t>
  </si>
  <si>
    <t>Приобретение инвистиций</t>
  </si>
  <si>
    <t>Приобретение основных средств</t>
  </si>
  <si>
    <t>Чистые денежные средства использованные в инвестиционной деятельности</t>
  </si>
  <si>
    <t>ФИНАНСОВАЯ ДЕЯТЕЛЬНОСТЬ</t>
  </si>
  <si>
    <t>17(а)</t>
  </si>
  <si>
    <t>Выкуп собственных акций</t>
  </si>
  <si>
    <t>Реализация собственных акций</t>
  </si>
  <si>
    <t>Чистые денежные средства от финансовой деятельности</t>
  </si>
  <si>
    <t>Чистое увеличение (уменьшение) денежных средств</t>
  </si>
  <si>
    <t>Эффект изменения обменного курса на денежные средства</t>
  </si>
  <si>
    <t>Денежные средства на начало года</t>
  </si>
  <si>
    <t>Денежные средства на конец года</t>
  </si>
  <si>
    <t>Промежуточный консолидированный отчет о движении денежных средств</t>
  </si>
  <si>
    <t>17(б)</t>
  </si>
  <si>
    <t>17(в)</t>
  </si>
  <si>
    <t>10(а)</t>
  </si>
  <si>
    <t>10(б)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</si>
</sst>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* #,##0_);* \(#,##0\);&quot;-&quot;??_);@"/>
    <numFmt numFmtId="166" formatCode="_-* #,##0_р_._-;\-* #,##0_р_._-;_-* &quot;-&quot;_р_._-;_-@_-"/>
    <numFmt numFmtId="167" formatCode="_-* #,##0.00\ _₽_-;\-* #,##0.00\ _₽_-;_-* &quot;-&quot;??\ _₽_-;_-@_-"/>
    <numFmt numFmtId="168" formatCode="_(* #,##0_);_(* \(#,##0\);_(* &quot;-&quot;_);_(@_)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10"/>
      <color theme="4" tint="-0.499984740745262"/>
      <name val="Calibri"/>
      <family val="2"/>
      <charset val="204"/>
      <scheme val="minor"/>
    </font>
    <font>
      <sz val="10"/>
      <name val="Arial Cyr"/>
      <charset val="204"/>
    </font>
    <font>
      <sz val="10"/>
      <color rgb="FF002060"/>
      <name val="Calibri"/>
      <family val="2"/>
      <charset val="204"/>
      <scheme val="minor"/>
    </font>
    <font>
      <sz val="10"/>
      <color theme="4" tint="-0.499984740745262"/>
      <name val="Calibri"/>
      <family val="2"/>
      <charset val="204"/>
      <scheme val="minor"/>
    </font>
    <font>
      <i/>
      <sz val="10"/>
      <color theme="4" tint="-0.49998474074526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5" fillId="0" borderId="0" xfId="1" applyNumberFormat="1" applyFont="1" applyFill="1" applyAlignment="1">
      <alignment horizontal="right" vertical="center" wrapText="1"/>
    </xf>
    <xf numFmtId="168" fontId="5" fillId="0" borderId="0" xfId="2" quotePrefix="1" applyNumberFormat="1" applyFont="1" applyFill="1" applyBorder="1" applyProtection="1">
      <protection locked="0"/>
    </xf>
    <xf numFmtId="164" fontId="5" fillId="0" borderId="0" xfId="1" applyNumberFormat="1" applyFont="1" applyFill="1" applyBorder="1" applyAlignment="1">
      <alignment horizontal="right" vertical="center" wrapText="1"/>
    </xf>
    <xf numFmtId="168" fontId="5" fillId="0" borderId="1" xfId="2" quotePrefix="1" applyNumberFormat="1" applyFont="1" applyFill="1" applyBorder="1" applyProtection="1">
      <protection locked="0"/>
    </xf>
    <xf numFmtId="168" fontId="2" fillId="0" borderId="0" xfId="2" quotePrefix="1" applyNumberFormat="1" applyFont="1" applyFill="1" applyBorder="1" applyProtection="1">
      <protection locked="0"/>
    </xf>
    <xf numFmtId="168" fontId="5" fillId="0" borderId="0" xfId="2" quotePrefix="1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 wrapText="1"/>
    </xf>
    <xf numFmtId="168" fontId="5" fillId="0" borderId="1" xfId="2" quotePrefix="1" applyNumberFormat="1" applyFont="1" applyFill="1" applyBorder="1" applyAlignment="1" applyProtection="1">
      <alignment horizontal="right"/>
      <protection locked="0"/>
    </xf>
    <xf numFmtId="168" fontId="2" fillId="0" borderId="3" xfId="2" quotePrefix="1" applyNumberFormat="1" applyFont="1" applyFill="1" applyBorder="1" applyProtection="1">
      <protection locked="0"/>
    </xf>
    <xf numFmtId="37" fontId="5" fillId="0" borderId="0" xfId="0" applyNumberFormat="1" applyFont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164" fontId="3" fillId="0" borderId="0" xfId="1" applyNumberFormat="1" applyFont="1" applyAlignment="1">
      <alignment horizontal="right" vertical="center" wrapText="1"/>
    </xf>
    <xf numFmtId="165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5" fontId="3" fillId="0" borderId="1" xfId="0" applyNumberFormat="1" applyFont="1" applyBorder="1" applyAlignment="1">
      <alignment wrapText="1"/>
    </xf>
    <xf numFmtId="164" fontId="6" fillId="0" borderId="1" xfId="1" applyNumberFormat="1" applyFont="1" applyBorder="1" applyAlignment="1">
      <alignment horizontal="right" vertical="center" wrapText="1"/>
    </xf>
    <xf numFmtId="165" fontId="6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right" wrapText="1"/>
    </xf>
    <xf numFmtId="164" fontId="3" fillId="0" borderId="2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wrapText="1"/>
    </xf>
    <xf numFmtId="164" fontId="6" fillId="0" borderId="0" xfId="1" applyNumberFormat="1" applyFont="1" applyFill="1" applyAlignment="1">
      <alignment horizontal="right" vertical="center" wrapText="1"/>
    </xf>
    <xf numFmtId="164" fontId="6" fillId="0" borderId="0" xfId="0" applyNumberFormat="1" applyFont="1"/>
    <xf numFmtId="164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167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4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3" fillId="0" borderId="0" xfId="0" applyFont="1" applyAlignment="1">
      <alignment horizontal="right" vertical="center" wrapText="1"/>
    </xf>
    <xf numFmtId="164" fontId="3" fillId="0" borderId="2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164" fontId="6" fillId="0" borderId="3" xfId="1" applyNumberFormat="1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right" vertical="center" wrapText="1"/>
    </xf>
    <xf numFmtId="164" fontId="3" fillId="0" borderId="4" xfId="0" applyNumberFormat="1" applyFont="1" applyBorder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/>
    <xf numFmtId="0" fontId="3" fillId="0" borderId="0" xfId="0" applyFont="1" applyAlignment="1">
      <alignment vertical="center"/>
    </xf>
    <xf numFmtId="3" fontId="6" fillId="0" borderId="0" xfId="0" applyNumberFormat="1" applyFont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justify" vertical="center"/>
    </xf>
    <xf numFmtId="166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3">
    <cellStyle name="Comma [0]_Книга1" xfId="2" xr:uid="{59091A39-6C69-4398-8DDF-0EE4CAD8634C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F_3006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f -22"/>
      <sheetName val="Баланс 01072022"/>
      <sheetName val="CF-21 2Q"/>
      <sheetName val="CF-21 1Q"/>
      <sheetName val="Баланс 30062021"/>
      <sheetName val="Баланс 31032021"/>
      <sheetName val="1 кв 2021"/>
      <sheetName val="К сч"/>
    </sheetNames>
    <sheetDataSet>
      <sheetData sheetId="0"/>
      <sheetData sheetId="1">
        <row r="15">
          <cell r="C15">
            <v>40749</v>
          </cell>
        </row>
        <row r="17">
          <cell r="C17">
            <v>-172348</v>
          </cell>
        </row>
        <row r="19">
          <cell r="C19">
            <v>4103</v>
          </cell>
        </row>
        <row r="20">
          <cell r="C20">
            <v>14</v>
          </cell>
        </row>
        <row r="22">
          <cell r="C22">
            <v>544</v>
          </cell>
        </row>
        <row r="25">
          <cell r="C25">
            <v>-9889</v>
          </cell>
        </row>
        <row r="26">
          <cell r="C26">
            <v>-12244</v>
          </cell>
        </row>
        <row r="27">
          <cell r="C27">
            <v>8005</v>
          </cell>
        </row>
        <row r="28">
          <cell r="C28">
            <v>1655</v>
          </cell>
        </row>
        <row r="29">
          <cell r="C29">
            <v>-4189</v>
          </cell>
        </row>
        <row r="31">
          <cell r="C31">
            <v>-413</v>
          </cell>
        </row>
        <row r="36">
          <cell r="C36">
            <v>-909</v>
          </cell>
        </row>
        <row r="39">
          <cell r="C39">
            <v>-33</v>
          </cell>
        </row>
        <row r="40">
          <cell r="B40" t="str">
            <v>Поступления от продажи инвестиций</v>
          </cell>
          <cell r="C40">
            <v>36066</v>
          </cell>
        </row>
        <row r="41">
          <cell r="B41" t="str">
            <v>Предоставление займов</v>
          </cell>
          <cell r="C41">
            <v>-5820</v>
          </cell>
        </row>
        <row r="47">
          <cell r="C47">
            <v>117000</v>
          </cell>
        </row>
      </sheetData>
      <sheetData sheetId="2" refreshError="1"/>
      <sheetData sheetId="3">
        <row r="15">
          <cell r="C15">
            <v>-183295</v>
          </cell>
        </row>
        <row r="17">
          <cell r="C17">
            <v>-1165</v>
          </cell>
        </row>
        <row r="19">
          <cell r="C19">
            <v>3848</v>
          </cell>
        </row>
        <row r="20">
          <cell r="C20">
            <v>158</v>
          </cell>
        </row>
        <row r="22">
          <cell r="C22">
            <v>-16</v>
          </cell>
        </row>
        <row r="25">
          <cell r="C25">
            <v>-3606</v>
          </cell>
        </row>
        <row r="26">
          <cell r="C26">
            <v>-17995</v>
          </cell>
        </row>
        <row r="27">
          <cell r="C27">
            <v>29008</v>
          </cell>
        </row>
        <row r="28">
          <cell r="C28">
            <v>-263</v>
          </cell>
        </row>
        <row r="29">
          <cell r="C29">
            <v>-4139</v>
          </cell>
        </row>
        <row r="31">
          <cell r="C31">
            <v>1165</v>
          </cell>
        </row>
        <row r="36">
          <cell r="C36">
            <v>-5977</v>
          </cell>
        </row>
        <row r="49">
          <cell r="C49">
            <v>179000</v>
          </cell>
        </row>
        <row r="56">
          <cell r="C56">
            <v>16</v>
          </cell>
        </row>
      </sheetData>
      <sheetData sheetId="4">
        <row r="32">
          <cell r="C32">
            <v>0</v>
          </cell>
        </row>
        <row r="57">
          <cell r="C57">
            <v>11961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D9552-806F-4526-8B1E-7F11711CCEC2}">
  <sheetPr>
    <pageSetUpPr fitToPage="1"/>
  </sheetPr>
  <dimension ref="A1:E37"/>
  <sheetViews>
    <sheetView view="pageBreakPreview" zoomScaleNormal="100" zoomScaleSheetLayoutView="100" workbookViewId="0">
      <selection activeCell="A32" sqref="A32"/>
    </sheetView>
  </sheetViews>
  <sheetFormatPr defaultRowHeight="12.75" x14ac:dyDescent="0.2"/>
  <cols>
    <col min="1" max="1" width="57.5703125" style="25" customWidth="1"/>
    <col min="2" max="2" width="9.140625" style="50"/>
    <col min="3" max="3" width="16.42578125" style="25" bestFit="1" customWidth="1"/>
    <col min="4" max="4" width="0.7109375" style="25" customWidth="1"/>
    <col min="5" max="5" width="16.42578125" style="25" bestFit="1" customWidth="1"/>
    <col min="6" max="16384" width="9.140625" style="25"/>
  </cols>
  <sheetData>
    <row r="1" spans="1:5" x14ac:dyDescent="0.2">
      <c r="A1" s="67" t="s">
        <v>0</v>
      </c>
      <c r="B1" s="67"/>
      <c r="C1" s="67"/>
      <c r="D1" s="4"/>
      <c r="E1" s="61"/>
    </row>
    <row r="2" spans="1:5" x14ac:dyDescent="0.2">
      <c r="A2" s="67" t="s">
        <v>31</v>
      </c>
      <c r="B2" s="67"/>
      <c r="C2" s="67"/>
      <c r="D2" s="4"/>
      <c r="E2" s="61"/>
    </row>
    <row r="3" spans="1:5" x14ac:dyDescent="0.2">
      <c r="A3" s="67" t="s">
        <v>32</v>
      </c>
      <c r="B3" s="67"/>
      <c r="C3" s="67"/>
      <c r="D3" s="4"/>
      <c r="E3" s="61"/>
    </row>
    <row r="4" spans="1:5" ht="51" x14ac:dyDescent="0.2">
      <c r="A4" s="51" t="s">
        <v>3</v>
      </c>
      <c r="B4" s="44" t="s">
        <v>4</v>
      </c>
      <c r="C4" s="66" t="s">
        <v>33</v>
      </c>
      <c r="D4" s="66"/>
      <c r="E4" s="66" t="s">
        <v>34</v>
      </c>
    </row>
    <row r="5" spans="1:5" x14ac:dyDescent="0.2">
      <c r="A5" s="31" t="s">
        <v>35</v>
      </c>
      <c r="B5" s="44">
        <v>3</v>
      </c>
      <c r="C5" s="62">
        <v>126646</v>
      </c>
      <c r="D5" s="62"/>
      <c r="E5" s="62">
        <v>77071</v>
      </c>
    </row>
    <row r="6" spans="1:5" ht="13.5" thickBot="1" x14ac:dyDescent="0.25">
      <c r="A6" s="31" t="s">
        <v>36</v>
      </c>
      <c r="B6" s="44">
        <v>4</v>
      </c>
      <c r="C6" s="56">
        <v>-156</v>
      </c>
      <c r="D6" s="56"/>
      <c r="E6" s="56">
        <v>-165</v>
      </c>
    </row>
    <row r="7" spans="1:5" x14ac:dyDescent="0.2">
      <c r="A7" s="27" t="s">
        <v>37</v>
      </c>
      <c r="B7" s="44" t="s">
        <v>8</v>
      </c>
      <c r="C7" s="29">
        <v>126490</v>
      </c>
      <c r="D7" s="29"/>
      <c r="E7" s="29">
        <v>76906</v>
      </c>
    </row>
    <row r="8" spans="1:5" x14ac:dyDescent="0.2">
      <c r="A8" s="31" t="s">
        <v>38</v>
      </c>
      <c r="B8" s="44">
        <v>5</v>
      </c>
      <c r="C8" s="62">
        <v>172347</v>
      </c>
      <c r="D8" s="62"/>
      <c r="E8" s="62">
        <v>1165</v>
      </c>
    </row>
    <row r="9" spans="1:5" x14ac:dyDescent="0.2">
      <c r="A9" s="31" t="s">
        <v>39</v>
      </c>
      <c r="B9" s="44">
        <v>6</v>
      </c>
      <c r="C9" s="34">
        <v>-256099</v>
      </c>
      <c r="D9" s="34"/>
      <c r="E9" s="34">
        <v>-261427</v>
      </c>
    </row>
    <row r="10" spans="1:5" ht="13.5" thickBot="1" x14ac:dyDescent="0.25">
      <c r="A10" s="31" t="s">
        <v>40</v>
      </c>
      <c r="B10" s="44">
        <v>7</v>
      </c>
      <c r="C10" s="63">
        <v>843</v>
      </c>
      <c r="D10" s="63"/>
      <c r="E10" s="56">
        <v>605</v>
      </c>
    </row>
    <row r="11" spans="1:5" x14ac:dyDescent="0.2">
      <c r="A11" s="27" t="s">
        <v>41</v>
      </c>
      <c r="B11" s="44" t="s">
        <v>8</v>
      </c>
      <c r="C11" s="29">
        <f>SUM(C7:C10)</f>
        <v>43581</v>
      </c>
      <c r="D11" s="29"/>
      <c r="E11" s="29">
        <v>-182751</v>
      </c>
    </row>
    <row r="12" spans="1:5" x14ac:dyDescent="0.2">
      <c r="A12" s="31" t="s">
        <v>42</v>
      </c>
      <c r="B12" s="44" t="s">
        <v>8</v>
      </c>
      <c r="C12" s="34">
        <v>-2832</v>
      </c>
      <c r="D12" s="34"/>
      <c r="E12" s="34">
        <v>-545</v>
      </c>
    </row>
    <row r="13" spans="1:5" x14ac:dyDescent="0.2">
      <c r="A13" s="27" t="s">
        <v>43</v>
      </c>
      <c r="B13" s="44" t="s">
        <v>8</v>
      </c>
      <c r="C13" s="29">
        <f>SUM(C11:C12)</f>
        <v>40749</v>
      </c>
      <c r="D13" s="29"/>
      <c r="E13" s="29">
        <v>-183296</v>
      </c>
    </row>
    <row r="14" spans="1:5" ht="13.5" thickBot="1" x14ac:dyDescent="0.25">
      <c r="A14" s="31" t="s">
        <v>44</v>
      </c>
      <c r="B14" s="44"/>
      <c r="C14" s="64">
        <v>0</v>
      </c>
      <c r="D14" s="64"/>
      <c r="E14" s="64">
        <v>0</v>
      </c>
    </row>
    <row r="15" spans="1:5" x14ac:dyDescent="0.2">
      <c r="A15" s="27" t="s">
        <v>45</v>
      </c>
      <c r="B15" s="44" t="s">
        <v>8</v>
      </c>
      <c r="C15" s="29">
        <f>C13+C14</f>
        <v>40749</v>
      </c>
      <c r="D15" s="29"/>
      <c r="E15" s="29">
        <v>-183296</v>
      </c>
    </row>
    <row r="16" spans="1:5" ht="13.5" thickBot="1" x14ac:dyDescent="0.25">
      <c r="A16" s="31" t="s">
        <v>46</v>
      </c>
      <c r="B16" s="44" t="s">
        <v>8</v>
      </c>
      <c r="C16" s="64">
        <v>0</v>
      </c>
      <c r="D16" s="64"/>
      <c r="E16" s="64">
        <v>0</v>
      </c>
    </row>
    <row r="17" spans="1:5" ht="13.5" thickBot="1" x14ac:dyDescent="0.25">
      <c r="A17" s="27" t="s">
        <v>47</v>
      </c>
      <c r="B17" s="44" t="s">
        <v>8</v>
      </c>
      <c r="C17" s="37">
        <f>C16+C15</f>
        <v>40749</v>
      </c>
      <c r="D17" s="37"/>
      <c r="E17" s="37">
        <v>-183296</v>
      </c>
    </row>
    <row r="18" spans="1:5" ht="13.5" thickTop="1" x14ac:dyDescent="0.2">
      <c r="A18" s="31"/>
      <c r="B18" s="44" t="s">
        <v>8</v>
      </c>
      <c r="C18" s="31"/>
      <c r="D18" s="31"/>
      <c r="E18" s="31"/>
    </row>
    <row r="19" spans="1:5" ht="13.5" thickBot="1" x14ac:dyDescent="0.25">
      <c r="A19" s="31" t="s">
        <v>48</v>
      </c>
      <c r="B19" s="44" t="s">
        <v>104</v>
      </c>
      <c r="C19" s="56">
        <v>20.574297111014587</v>
      </c>
      <c r="D19" s="56"/>
      <c r="E19" s="56">
        <v>-99.059534789102727</v>
      </c>
    </row>
    <row r="20" spans="1:5" x14ac:dyDescent="0.2">
      <c r="A20" s="65"/>
    </row>
    <row r="30" spans="1:5" x14ac:dyDescent="0.2">
      <c r="A30" s="31" t="s">
        <v>64</v>
      </c>
      <c r="B30" s="45"/>
      <c r="C30" s="45"/>
      <c r="D30" s="45"/>
    </row>
    <row r="31" spans="1:5" x14ac:dyDescent="0.2">
      <c r="A31" s="46" t="s">
        <v>65</v>
      </c>
      <c r="B31" s="42"/>
      <c r="C31" s="42"/>
      <c r="D31" s="50"/>
      <c r="E31" s="44" t="s">
        <v>66</v>
      </c>
    </row>
    <row r="32" spans="1:5" x14ac:dyDescent="0.2">
      <c r="A32" s="41"/>
      <c r="B32" s="42"/>
      <c r="C32" s="42"/>
      <c r="D32" s="50"/>
      <c r="E32" s="44" t="s">
        <v>67</v>
      </c>
    </row>
    <row r="33" spans="1:5" x14ac:dyDescent="0.2">
      <c r="A33" s="45"/>
      <c r="B33" s="45"/>
      <c r="C33" s="45"/>
      <c r="D33" s="45"/>
    </row>
    <row r="34" spans="1:5" x14ac:dyDescent="0.2">
      <c r="A34" s="31" t="s">
        <v>68</v>
      </c>
      <c r="B34" s="45"/>
      <c r="C34" s="45"/>
      <c r="D34" s="45"/>
    </row>
    <row r="35" spans="1:5" x14ac:dyDescent="0.2">
      <c r="A35" s="46" t="s">
        <v>69</v>
      </c>
      <c r="B35" s="42"/>
      <c r="C35" s="42"/>
      <c r="D35" s="50"/>
      <c r="E35" s="44" t="s">
        <v>66</v>
      </c>
    </row>
    <row r="36" spans="1:5" x14ac:dyDescent="0.2">
      <c r="A36" s="41"/>
      <c r="B36" s="42"/>
      <c r="C36" s="42"/>
      <c r="D36" s="50"/>
      <c r="E36" s="44" t="s">
        <v>67</v>
      </c>
    </row>
    <row r="37" spans="1:5" x14ac:dyDescent="0.2">
      <c r="D37" s="50"/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35F1-E346-4282-8250-7B0CECEB0D08}">
  <sheetPr>
    <pageSetUpPr fitToPage="1"/>
  </sheetPr>
  <dimension ref="A1:E47"/>
  <sheetViews>
    <sheetView view="pageBreakPreview" zoomScaleNormal="100" zoomScaleSheetLayoutView="100" workbookViewId="0">
      <selection activeCell="A42" sqref="A42"/>
    </sheetView>
  </sheetViews>
  <sheetFormatPr defaultRowHeight="12.75" x14ac:dyDescent="0.2"/>
  <cols>
    <col min="1" max="1" width="68.5703125" style="25" customWidth="1"/>
    <col min="2" max="2" width="9.140625" style="50"/>
    <col min="3" max="3" width="14.7109375" style="25" customWidth="1"/>
    <col min="4" max="4" width="1.28515625" style="50" customWidth="1"/>
    <col min="5" max="5" width="14.85546875" style="25" customWidth="1"/>
    <col min="6" max="16384" width="9.140625" style="25"/>
  </cols>
  <sheetData>
    <row r="1" spans="1:5" x14ac:dyDescent="0.2">
      <c r="A1" s="67" t="s">
        <v>0</v>
      </c>
      <c r="B1" s="67"/>
      <c r="C1" s="67"/>
      <c r="D1" s="67"/>
      <c r="E1" s="67"/>
    </row>
    <row r="2" spans="1:5" x14ac:dyDescent="0.2">
      <c r="A2" s="67" t="s">
        <v>1</v>
      </c>
      <c r="B2" s="67"/>
      <c r="C2" s="67"/>
      <c r="D2" s="67"/>
      <c r="E2" s="67"/>
    </row>
    <row r="3" spans="1:5" x14ac:dyDescent="0.2">
      <c r="A3" s="67" t="s">
        <v>2</v>
      </c>
      <c r="B3" s="67"/>
      <c r="C3" s="67"/>
      <c r="D3" s="67"/>
      <c r="E3" s="67"/>
    </row>
    <row r="5" spans="1:5" ht="39" thickBot="1" x14ac:dyDescent="0.25">
      <c r="A5" s="51" t="s">
        <v>3</v>
      </c>
      <c r="B5" s="44" t="s">
        <v>4</v>
      </c>
      <c r="C5" s="1" t="s">
        <v>5</v>
      </c>
      <c r="D5" s="52"/>
      <c r="E5" s="1" t="s">
        <v>6</v>
      </c>
    </row>
    <row r="6" spans="1:5" x14ac:dyDescent="0.2">
      <c r="A6" s="27" t="s">
        <v>7</v>
      </c>
      <c r="B6" s="44" t="s">
        <v>8</v>
      </c>
      <c r="C6" s="31"/>
      <c r="D6" s="44"/>
      <c r="E6" s="31"/>
    </row>
    <row r="7" spans="1:5" x14ac:dyDescent="0.2">
      <c r="A7" s="31" t="s">
        <v>9</v>
      </c>
      <c r="B7" s="44">
        <v>8</v>
      </c>
      <c r="C7" s="38">
        <v>10569</v>
      </c>
      <c r="D7" s="38"/>
      <c r="E7" s="38">
        <v>8822</v>
      </c>
    </row>
    <row r="8" spans="1:5" x14ac:dyDescent="0.2">
      <c r="A8" s="31" t="s">
        <v>10</v>
      </c>
      <c r="B8" s="44">
        <v>9</v>
      </c>
      <c r="C8" s="38">
        <v>0</v>
      </c>
      <c r="D8" s="38"/>
      <c r="E8" s="38">
        <v>8005</v>
      </c>
    </row>
    <row r="9" spans="1:5" x14ac:dyDescent="0.2">
      <c r="A9" s="31" t="s">
        <v>11</v>
      </c>
      <c r="B9" s="44" t="s">
        <v>106</v>
      </c>
      <c r="C9" s="38">
        <v>691898</v>
      </c>
      <c r="D9" s="38"/>
      <c r="E9" s="38">
        <v>555203</v>
      </c>
    </row>
    <row r="10" spans="1:5" ht="25.5" x14ac:dyDescent="0.2">
      <c r="A10" s="31" t="s">
        <v>12</v>
      </c>
      <c r="B10" s="44" t="s">
        <v>107</v>
      </c>
      <c r="C10" s="38">
        <v>200</v>
      </c>
      <c r="D10" s="38"/>
      <c r="E10" s="38">
        <v>200</v>
      </c>
    </row>
    <row r="11" spans="1:5" x14ac:dyDescent="0.2">
      <c r="A11" s="31" t="s">
        <v>13</v>
      </c>
      <c r="B11" s="44" t="s">
        <v>8</v>
      </c>
      <c r="C11" s="38">
        <v>33</v>
      </c>
      <c r="D11" s="38"/>
      <c r="E11" s="38">
        <v>0</v>
      </c>
    </row>
    <row r="12" spans="1:5" x14ac:dyDescent="0.2">
      <c r="A12" s="31" t="s">
        <v>14</v>
      </c>
      <c r="B12" s="44">
        <v>11</v>
      </c>
      <c r="C12" s="38">
        <v>32785</v>
      </c>
      <c r="D12" s="38"/>
      <c r="E12" s="38">
        <v>20541</v>
      </c>
    </row>
    <row r="13" spans="1:5" x14ac:dyDescent="0.2">
      <c r="A13" s="31" t="s">
        <v>15</v>
      </c>
      <c r="B13" s="44"/>
      <c r="C13" s="38">
        <v>5820</v>
      </c>
      <c r="D13" s="38"/>
      <c r="E13" s="38">
        <v>0</v>
      </c>
    </row>
    <row r="14" spans="1:5" x14ac:dyDescent="0.2">
      <c r="A14" s="31" t="s">
        <v>16</v>
      </c>
      <c r="B14" s="44">
        <v>12</v>
      </c>
      <c r="C14" s="38">
        <v>25820</v>
      </c>
      <c r="D14" s="38"/>
      <c r="E14" s="38">
        <v>15945</v>
      </c>
    </row>
    <row r="15" spans="1:5" ht="13.5" thickBot="1" x14ac:dyDescent="0.25">
      <c r="A15" s="31" t="s">
        <v>17</v>
      </c>
      <c r="B15" s="44">
        <v>13</v>
      </c>
      <c r="C15" s="38">
        <v>14468</v>
      </c>
      <c r="D15" s="38"/>
      <c r="E15" s="38">
        <v>17662</v>
      </c>
    </row>
    <row r="16" spans="1:5" ht="13.5" hidden="1" thickBot="1" x14ac:dyDescent="0.25">
      <c r="A16" s="31" t="s">
        <v>18</v>
      </c>
      <c r="B16" s="44" t="s">
        <v>19</v>
      </c>
      <c r="C16" s="38">
        <v>0</v>
      </c>
      <c r="D16" s="38"/>
      <c r="E16" s="38">
        <v>0</v>
      </c>
    </row>
    <row r="17" spans="1:5" ht="13.5" thickBot="1" x14ac:dyDescent="0.25">
      <c r="A17" s="27" t="s">
        <v>20</v>
      </c>
      <c r="B17" s="44" t="s">
        <v>8</v>
      </c>
      <c r="C17" s="53">
        <v>781593</v>
      </c>
      <c r="D17" s="54"/>
      <c r="E17" s="53">
        <v>626378</v>
      </c>
    </row>
    <row r="18" spans="1:5" ht="13.5" thickTop="1" x14ac:dyDescent="0.2">
      <c r="A18" s="27" t="s">
        <v>21</v>
      </c>
      <c r="B18" s="44" t="s">
        <v>8</v>
      </c>
      <c r="C18" s="31"/>
      <c r="D18" s="44"/>
      <c r="E18" s="31"/>
    </row>
    <row r="19" spans="1:5" x14ac:dyDescent="0.2">
      <c r="A19" s="27" t="s">
        <v>22</v>
      </c>
      <c r="B19" s="44" t="s">
        <v>8</v>
      </c>
      <c r="C19" s="31"/>
      <c r="D19" s="44"/>
      <c r="E19" s="31"/>
    </row>
    <row r="20" spans="1:5" x14ac:dyDescent="0.2">
      <c r="A20" s="31" t="s">
        <v>23</v>
      </c>
      <c r="B20" s="44">
        <v>14</v>
      </c>
      <c r="C20" s="38">
        <v>57645</v>
      </c>
      <c r="D20" s="38"/>
      <c r="E20" s="38">
        <v>61834</v>
      </c>
    </row>
    <row r="21" spans="1:5" hidden="1" x14ac:dyDescent="0.2">
      <c r="A21" s="31" t="s">
        <v>24</v>
      </c>
      <c r="B21" s="44"/>
      <c r="C21" s="38">
        <v>0</v>
      </c>
      <c r="D21" s="38"/>
      <c r="E21" s="38">
        <v>0</v>
      </c>
    </row>
    <row r="22" spans="1:5" ht="13.5" thickBot="1" x14ac:dyDescent="0.25">
      <c r="A22" s="31" t="s">
        <v>25</v>
      </c>
      <c r="B22" s="44">
        <v>15</v>
      </c>
      <c r="C22" s="38">
        <v>8508</v>
      </c>
      <c r="D22" s="38"/>
      <c r="E22" s="38">
        <v>6853</v>
      </c>
    </row>
    <row r="23" spans="1:5" ht="13.5" thickBot="1" x14ac:dyDescent="0.25">
      <c r="A23" s="31"/>
      <c r="B23" s="44" t="s">
        <v>8</v>
      </c>
      <c r="C23" s="55">
        <v>66153</v>
      </c>
      <c r="D23" s="40"/>
      <c r="E23" s="55">
        <v>68687</v>
      </c>
    </row>
    <row r="24" spans="1:5" x14ac:dyDescent="0.2">
      <c r="A24" s="27" t="s">
        <v>26</v>
      </c>
      <c r="B24" s="44" t="s">
        <v>8</v>
      </c>
      <c r="C24" s="31"/>
      <c r="D24" s="44"/>
      <c r="E24" s="31"/>
    </row>
    <row r="25" spans="1:5" x14ac:dyDescent="0.2">
      <c r="A25" s="31" t="s">
        <v>27</v>
      </c>
      <c r="B25" s="44" t="s">
        <v>95</v>
      </c>
      <c r="C25" s="38">
        <v>2199479</v>
      </c>
      <c r="D25" s="38"/>
      <c r="E25" s="38">
        <v>2082479</v>
      </c>
    </row>
    <row r="26" spans="1:5" ht="13.5" thickBot="1" x14ac:dyDescent="0.25">
      <c r="A26" s="31" t="s">
        <v>28</v>
      </c>
      <c r="B26" s="44" t="s">
        <v>8</v>
      </c>
      <c r="C26" s="56">
        <v>-1484039</v>
      </c>
      <c r="D26" s="57"/>
      <c r="E26" s="56">
        <v>-1524788</v>
      </c>
    </row>
    <row r="27" spans="1:5" ht="13.5" thickBot="1" x14ac:dyDescent="0.25">
      <c r="A27" s="27"/>
      <c r="B27" s="44" t="s">
        <v>8</v>
      </c>
      <c r="C27" s="55">
        <v>715440</v>
      </c>
      <c r="D27" s="40"/>
      <c r="E27" s="55">
        <v>557691</v>
      </c>
    </row>
    <row r="28" spans="1:5" ht="13.5" thickBot="1" x14ac:dyDescent="0.25">
      <c r="A28" s="27" t="s">
        <v>29</v>
      </c>
      <c r="B28" s="44" t="s">
        <v>8</v>
      </c>
      <c r="C28" s="58">
        <v>781593</v>
      </c>
      <c r="D28" s="30"/>
      <c r="E28" s="58">
        <v>626378</v>
      </c>
    </row>
    <row r="29" spans="1:5" ht="13.5" thickTop="1" x14ac:dyDescent="0.2">
      <c r="A29" s="31"/>
      <c r="B29" s="44" t="s">
        <v>8</v>
      </c>
      <c r="C29" s="31"/>
      <c r="D29" s="44"/>
      <c r="E29" s="31"/>
    </row>
    <row r="30" spans="1:5" x14ac:dyDescent="0.2">
      <c r="A30" s="31" t="s">
        <v>30</v>
      </c>
      <c r="B30" s="44" t="s">
        <v>105</v>
      </c>
      <c r="C30" s="59">
        <v>327.96019405077539</v>
      </c>
      <c r="D30" s="44"/>
      <c r="E30" s="59">
        <v>269.64709230392134</v>
      </c>
    </row>
    <row r="38" spans="1:5" x14ac:dyDescent="0.2">
      <c r="C38" s="39"/>
      <c r="D38" s="39"/>
      <c r="E38" s="39"/>
    </row>
    <row r="39" spans="1:5" x14ac:dyDescent="0.2">
      <c r="C39" s="60"/>
    </row>
    <row r="41" spans="1:5" x14ac:dyDescent="0.2">
      <c r="A41" s="31" t="s">
        <v>64</v>
      </c>
      <c r="B41" s="45"/>
      <c r="C41" s="45"/>
      <c r="D41" s="45"/>
    </row>
    <row r="42" spans="1:5" x14ac:dyDescent="0.2">
      <c r="A42" s="46" t="s">
        <v>65</v>
      </c>
      <c r="B42" s="42"/>
      <c r="C42" s="42"/>
      <c r="E42" s="44" t="s">
        <v>66</v>
      </c>
    </row>
    <row r="43" spans="1:5" x14ac:dyDescent="0.2">
      <c r="A43" s="41"/>
      <c r="B43" s="42"/>
      <c r="C43" s="42"/>
      <c r="E43" s="44" t="s">
        <v>67</v>
      </c>
    </row>
    <row r="44" spans="1:5" x14ac:dyDescent="0.2">
      <c r="A44" s="45"/>
      <c r="B44" s="45"/>
      <c r="C44" s="45"/>
      <c r="D44" s="45"/>
    </row>
    <row r="45" spans="1:5" x14ac:dyDescent="0.2">
      <c r="A45" s="31" t="s">
        <v>68</v>
      </c>
      <c r="B45" s="45"/>
      <c r="C45" s="45"/>
      <c r="D45" s="45"/>
    </row>
    <row r="46" spans="1:5" x14ac:dyDescent="0.2">
      <c r="A46" s="46" t="s">
        <v>69</v>
      </c>
      <c r="B46" s="42"/>
      <c r="C46" s="42"/>
      <c r="E46" s="44" t="s">
        <v>66</v>
      </c>
    </row>
    <row r="47" spans="1:5" x14ac:dyDescent="0.2">
      <c r="A47" s="41"/>
      <c r="B47" s="42"/>
      <c r="C47" s="42"/>
      <c r="E47" s="44" t="s">
        <v>67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B65A-D6B0-4EB6-8D00-BD8AE187D10E}">
  <sheetPr>
    <pageSetUpPr fitToPage="1"/>
  </sheetPr>
  <dimension ref="A1:G32"/>
  <sheetViews>
    <sheetView tabSelected="1" view="pageBreakPreview" zoomScaleNormal="100" zoomScaleSheetLayoutView="100" workbookViewId="0">
      <selection activeCell="F16" sqref="F16"/>
    </sheetView>
  </sheetViews>
  <sheetFormatPr defaultRowHeight="12.75" x14ac:dyDescent="0.2"/>
  <cols>
    <col min="1" max="1" width="45.5703125" style="25" customWidth="1"/>
    <col min="2" max="4" width="15.85546875" style="25" customWidth="1"/>
    <col min="5" max="5" width="19" style="25" customWidth="1"/>
    <col min="6" max="6" width="15.85546875" style="43" customWidth="1"/>
    <col min="7" max="16384" width="9.140625" style="25"/>
  </cols>
  <sheetData>
    <row r="1" spans="1:7" x14ac:dyDescent="0.2">
      <c r="A1" s="67" t="s">
        <v>0</v>
      </c>
      <c r="B1" s="67"/>
      <c r="C1" s="67"/>
      <c r="D1" s="67"/>
      <c r="E1" s="67"/>
      <c r="F1" s="67"/>
    </row>
    <row r="2" spans="1:7" x14ac:dyDescent="0.2">
      <c r="A2" s="67" t="s">
        <v>49</v>
      </c>
      <c r="B2" s="67"/>
      <c r="C2" s="67"/>
      <c r="D2" s="67"/>
      <c r="E2" s="67"/>
      <c r="F2" s="67"/>
    </row>
    <row r="3" spans="1:7" x14ac:dyDescent="0.2">
      <c r="A3" s="67" t="s">
        <v>50</v>
      </c>
      <c r="B3" s="67"/>
      <c r="C3" s="67"/>
      <c r="D3" s="67"/>
      <c r="E3" s="67"/>
      <c r="F3" s="67"/>
    </row>
    <row r="5" spans="1:7" ht="51.75" thickBot="1" x14ac:dyDescent="0.25">
      <c r="A5" s="26" t="s">
        <v>3</v>
      </c>
      <c r="B5" s="2" t="s">
        <v>51</v>
      </c>
      <c r="C5" s="2" t="s">
        <v>52</v>
      </c>
      <c r="D5" s="2" t="s">
        <v>53</v>
      </c>
      <c r="E5" s="2" t="s">
        <v>54</v>
      </c>
      <c r="F5" s="3" t="s">
        <v>55</v>
      </c>
    </row>
    <row r="6" spans="1:7" hidden="1" x14ac:dyDescent="0.2">
      <c r="A6" s="27" t="s">
        <v>56</v>
      </c>
      <c r="B6" s="28">
        <v>1587050</v>
      </c>
      <c r="C6" s="28"/>
      <c r="D6" s="28"/>
      <c r="E6" s="29">
        <v>-1137719</v>
      </c>
      <c r="F6" s="30">
        <f t="shared" ref="F6:F15" si="0">SUM(B6:E6)</f>
        <v>449331</v>
      </c>
    </row>
    <row r="7" spans="1:7" ht="13.5" hidden="1" thickBot="1" x14ac:dyDescent="0.25">
      <c r="A7" s="31" t="s">
        <v>57</v>
      </c>
      <c r="B7" s="32">
        <v>0</v>
      </c>
      <c r="C7" s="32"/>
      <c r="D7" s="32"/>
      <c r="E7" s="33">
        <v>111498</v>
      </c>
      <c r="F7" s="33">
        <f t="shared" si="0"/>
        <v>111498</v>
      </c>
    </row>
    <row r="8" spans="1:7" x14ac:dyDescent="0.2">
      <c r="A8" s="27" t="s">
        <v>58</v>
      </c>
      <c r="B8" s="30">
        <v>1732479</v>
      </c>
      <c r="C8" s="30">
        <v>0</v>
      </c>
      <c r="D8" s="30">
        <v>0</v>
      </c>
      <c r="E8" s="29">
        <v>-1130956</v>
      </c>
      <c r="F8" s="30">
        <f t="shared" si="0"/>
        <v>601523</v>
      </c>
    </row>
    <row r="9" spans="1:7" x14ac:dyDescent="0.2">
      <c r="A9" s="31" t="s">
        <v>59</v>
      </c>
      <c r="B9" s="30">
        <v>0</v>
      </c>
      <c r="C9" s="30">
        <v>0</v>
      </c>
      <c r="D9" s="30">
        <v>0</v>
      </c>
      <c r="E9" s="34">
        <f>'ОПиУ 2 кв 2022_2021'!E15</f>
        <v>-183296</v>
      </c>
      <c r="F9" s="35">
        <f t="shared" si="0"/>
        <v>-183296</v>
      </c>
    </row>
    <row r="10" spans="1:7" x14ac:dyDescent="0.2">
      <c r="A10" s="31" t="s">
        <v>60</v>
      </c>
      <c r="B10" s="34">
        <v>179000</v>
      </c>
      <c r="C10" s="30">
        <v>0</v>
      </c>
      <c r="D10" s="30">
        <v>0</v>
      </c>
      <c r="E10" s="29">
        <v>0</v>
      </c>
      <c r="F10" s="35">
        <f t="shared" si="0"/>
        <v>179000</v>
      </c>
    </row>
    <row r="11" spans="1:7" x14ac:dyDescent="0.2">
      <c r="A11" s="31" t="s">
        <v>52</v>
      </c>
      <c r="B11" s="30">
        <v>0</v>
      </c>
      <c r="C11" s="34">
        <v>15071</v>
      </c>
      <c r="D11" s="30">
        <v>0</v>
      </c>
      <c r="E11" s="29">
        <v>0</v>
      </c>
      <c r="F11" s="35">
        <f t="shared" si="0"/>
        <v>15071</v>
      </c>
    </row>
    <row r="12" spans="1:7" ht="13.5" thickBot="1" x14ac:dyDescent="0.25">
      <c r="A12" s="31" t="s">
        <v>53</v>
      </c>
      <c r="B12" s="30">
        <v>0</v>
      </c>
      <c r="C12" s="30">
        <v>0</v>
      </c>
      <c r="D12" s="34">
        <v>-10071</v>
      </c>
      <c r="E12" s="29">
        <v>0</v>
      </c>
      <c r="F12" s="35">
        <f t="shared" si="0"/>
        <v>-10071</v>
      </c>
    </row>
    <row r="13" spans="1:7" ht="21" customHeight="1" thickBot="1" x14ac:dyDescent="0.25">
      <c r="A13" s="27" t="s">
        <v>61</v>
      </c>
      <c r="B13" s="36">
        <f>SUM(B8:B12)</f>
        <v>1911479</v>
      </c>
      <c r="C13" s="37">
        <f t="shared" ref="C13:D13" si="1">SUM(C8:C12)</f>
        <v>15071</v>
      </c>
      <c r="D13" s="37">
        <f t="shared" si="1"/>
        <v>-10071</v>
      </c>
      <c r="E13" s="37">
        <f>SUM(E8:E12)</f>
        <v>-1314252</v>
      </c>
      <c r="F13" s="36">
        <f>SUM(F8:F12)</f>
        <v>602227</v>
      </c>
    </row>
    <row r="14" spans="1:7" ht="21" customHeight="1" thickTop="1" x14ac:dyDescent="0.2">
      <c r="A14" s="31" t="s">
        <v>59</v>
      </c>
      <c r="B14" s="29">
        <v>0</v>
      </c>
      <c r="C14" s="29">
        <v>0</v>
      </c>
      <c r="D14" s="29">
        <v>0</v>
      </c>
      <c r="E14" s="34">
        <f>-393832-E9</f>
        <v>-210536</v>
      </c>
      <c r="F14" s="35">
        <f t="shared" si="0"/>
        <v>-210536</v>
      </c>
    </row>
    <row r="15" spans="1:7" ht="21" customHeight="1" thickBot="1" x14ac:dyDescent="0.25">
      <c r="A15" s="31" t="s">
        <v>60</v>
      </c>
      <c r="B15" s="38">
        <v>166000</v>
      </c>
      <c r="C15" s="38">
        <v>0</v>
      </c>
      <c r="D15" s="38">
        <v>0</v>
      </c>
      <c r="E15" s="29">
        <v>0</v>
      </c>
      <c r="F15" s="35">
        <f t="shared" si="0"/>
        <v>166000</v>
      </c>
    </row>
    <row r="16" spans="1:7" ht="16.5" customHeight="1" thickBot="1" x14ac:dyDescent="0.25">
      <c r="A16" s="27" t="s">
        <v>62</v>
      </c>
      <c r="B16" s="36">
        <f>SUM(B13:B15)</f>
        <v>2077479</v>
      </c>
      <c r="C16" s="36">
        <f t="shared" ref="C16:D16" si="2">SUM(C13:C15)</f>
        <v>15071</v>
      </c>
      <c r="D16" s="37">
        <f t="shared" si="2"/>
        <v>-10071</v>
      </c>
      <c r="E16" s="37">
        <f>SUM(E13:E15)</f>
        <v>-1524788</v>
      </c>
      <c r="F16" s="36">
        <f>SUM(F13:F15)</f>
        <v>557691</v>
      </c>
      <c r="G16" s="39"/>
    </row>
    <row r="17" spans="1:7" ht="16.5" customHeight="1" thickTop="1" x14ac:dyDescent="0.2">
      <c r="A17" s="31" t="s">
        <v>59</v>
      </c>
      <c r="B17" s="30">
        <v>0</v>
      </c>
      <c r="C17" s="30">
        <v>0</v>
      </c>
      <c r="D17" s="30">
        <v>0</v>
      </c>
      <c r="E17" s="34">
        <f>'ОПиУ 2 кв 2022_2021'!C17</f>
        <v>40749</v>
      </c>
      <c r="F17" s="35">
        <f>SUM(B17:E17)</f>
        <v>40749</v>
      </c>
    </row>
    <row r="18" spans="1:7" ht="13.5" thickBot="1" x14ac:dyDescent="0.25">
      <c r="A18" s="31" t="s">
        <v>60</v>
      </c>
      <c r="B18" s="40">
        <v>117000</v>
      </c>
      <c r="C18" s="40">
        <v>0</v>
      </c>
      <c r="D18" s="40">
        <v>0</v>
      </c>
      <c r="E18" s="29">
        <v>0</v>
      </c>
      <c r="F18" s="35">
        <f>SUM(B18:E18)</f>
        <v>117000</v>
      </c>
    </row>
    <row r="19" spans="1:7" ht="15" customHeight="1" thickBot="1" x14ac:dyDescent="0.25">
      <c r="A19" s="27" t="s">
        <v>63</v>
      </c>
      <c r="B19" s="36">
        <f>SUM(B16:B18)</f>
        <v>2194479</v>
      </c>
      <c r="C19" s="36">
        <f>SUM(C16:C18)</f>
        <v>15071</v>
      </c>
      <c r="D19" s="37">
        <f>SUM(D16:D18)</f>
        <v>-10071</v>
      </c>
      <c r="E19" s="37">
        <f>SUM(E16:E18)</f>
        <v>-1484039</v>
      </c>
      <c r="F19" s="36">
        <f>SUM(F16:F18)</f>
        <v>715440</v>
      </c>
      <c r="G19" s="39"/>
    </row>
    <row r="20" spans="1:7" ht="13.5" thickTop="1" x14ac:dyDescent="0.2">
      <c r="A20" s="27"/>
      <c r="B20" s="30"/>
      <c r="C20" s="30"/>
      <c r="D20" s="30"/>
      <c r="E20" s="30"/>
      <c r="F20" s="30"/>
      <c r="G20" s="39"/>
    </row>
    <row r="21" spans="1:7" x14ac:dyDescent="0.2">
      <c r="A21" s="41"/>
      <c r="B21" s="42"/>
      <c r="C21" s="42"/>
      <c r="D21" s="42"/>
      <c r="E21" s="42"/>
    </row>
    <row r="22" spans="1:7" ht="15" customHeight="1" x14ac:dyDescent="0.2">
      <c r="A22" s="42"/>
      <c r="B22" s="42"/>
      <c r="C22" s="42"/>
      <c r="D22" s="42"/>
      <c r="E22" s="42"/>
    </row>
    <row r="23" spans="1:7" x14ac:dyDescent="0.2">
      <c r="A23" s="42"/>
      <c r="B23" s="44"/>
      <c r="C23" s="44"/>
      <c r="D23" s="44"/>
      <c r="E23" s="44"/>
    </row>
    <row r="24" spans="1:7" x14ac:dyDescent="0.2">
      <c r="A24" s="42"/>
      <c r="B24" s="44"/>
      <c r="C24" s="44"/>
      <c r="D24" s="44"/>
      <c r="E24" s="44"/>
    </row>
    <row r="25" spans="1:7" x14ac:dyDescent="0.2">
      <c r="A25" s="31" t="s">
        <v>64</v>
      </c>
      <c r="B25" s="45"/>
      <c r="C25" s="45"/>
      <c r="D25" s="45"/>
      <c r="E25" s="45"/>
    </row>
    <row r="26" spans="1:7" x14ac:dyDescent="0.2">
      <c r="A26" s="46" t="s">
        <v>65</v>
      </c>
      <c r="B26" s="42"/>
      <c r="C26" s="42"/>
      <c r="D26" s="42"/>
      <c r="E26" s="44" t="s">
        <v>66</v>
      </c>
    </row>
    <row r="27" spans="1:7" x14ac:dyDescent="0.2">
      <c r="A27" s="41"/>
      <c r="B27" s="42"/>
      <c r="C27" s="42"/>
      <c r="D27" s="42"/>
      <c r="E27" s="44" t="s">
        <v>67</v>
      </c>
      <c r="F27" s="47"/>
    </row>
    <row r="28" spans="1:7" x14ac:dyDescent="0.2">
      <c r="A28" s="68"/>
      <c r="B28" s="68"/>
      <c r="C28" s="68"/>
      <c r="D28" s="68"/>
      <c r="E28" s="68"/>
      <c r="F28" s="49"/>
    </row>
    <row r="29" spans="1:7" x14ac:dyDescent="0.2">
      <c r="A29" s="31" t="s">
        <v>68</v>
      </c>
      <c r="B29" s="45"/>
      <c r="C29" s="45"/>
      <c r="D29" s="45"/>
      <c r="E29" s="45"/>
    </row>
    <row r="30" spans="1:7" x14ac:dyDescent="0.2">
      <c r="A30" s="46" t="s">
        <v>69</v>
      </c>
      <c r="B30" s="42"/>
      <c r="C30" s="42"/>
      <c r="D30" s="42"/>
      <c r="E30" s="44" t="s">
        <v>66</v>
      </c>
    </row>
    <row r="31" spans="1:7" x14ac:dyDescent="0.2">
      <c r="A31" s="41"/>
      <c r="B31" s="42"/>
      <c r="C31" s="42"/>
      <c r="D31" s="42"/>
      <c r="E31" s="44" t="s">
        <v>67</v>
      </c>
    </row>
    <row r="32" spans="1:7" x14ac:dyDescent="0.2">
      <c r="A32" s="42"/>
      <c r="B32" s="42"/>
      <c r="C32" s="42"/>
      <c r="D32" s="42"/>
      <c r="E32" s="42"/>
    </row>
  </sheetData>
  <mergeCells count="4">
    <mergeCell ref="A1:F1"/>
    <mergeCell ref="A2:F2"/>
    <mergeCell ref="A3:F3"/>
    <mergeCell ref="A28:E2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0DCC-DFA7-4CA9-94FC-D4CD86792689}">
  <sheetPr>
    <pageSetUpPr fitToPage="1"/>
  </sheetPr>
  <dimension ref="A1:E51"/>
  <sheetViews>
    <sheetView view="pageBreakPreview" zoomScaleNormal="100" zoomScaleSheetLayoutView="100" workbookViewId="0">
      <selection activeCell="A33" sqref="A33"/>
    </sheetView>
  </sheetViews>
  <sheetFormatPr defaultRowHeight="12.75" x14ac:dyDescent="0.2"/>
  <cols>
    <col min="1" max="1" width="63.42578125" style="5" customWidth="1"/>
    <col min="2" max="2" width="9.140625" style="24"/>
    <col min="3" max="3" width="14.5703125" style="24" customWidth="1"/>
    <col min="4" max="4" width="15.5703125" style="5" customWidth="1"/>
    <col min="5" max="16384" width="9.140625" style="5"/>
  </cols>
  <sheetData>
    <row r="1" spans="1:4" x14ac:dyDescent="0.2">
      <c r="A1" s="67" t="s">
        <v>0</v>
      </c>
      <c r="B1" s="67"/>
      <c r="C1" s="67"/>
      <c r="D1" s="67"/>
    </row>
    <row r="2" spans="1:4" x14ac:dyDescent="0.2">
      <c r="A2" s="67" t="s">
        <v>103</v>
      </c>
      <c r="B2" s="67"/>
      <c r="C2" s="67"/>
      <c r="D2" s="67"/>
    </row>
    <row r="3" spans="1:4" x14ac:dyDescent="0.2">
      <c r="A3" s="67" t="s">
        <v>32</v>
      </c>
      <c r="B3" s="67"/>
      <c r="C3" s="67"/>
      <c r="D3" s="67"/>
    </row>
    <row r="4" spans="1:4" x14ac:dyDescent="0.2">
      <c r="A4" s="4"/>
      <c r="B4" s="4"/>
      <c r="C4" s="4"/>
      <c r="D4" s="4"/>
    </row>
    <row r="5" spans="1:4" ht="13.5" thickBot="1" x14ac:dyDescent="0.25">
      <c r="A5" s="6" t="s">
        <v>70</v>
      </c>
      <c r="B5" s="7" t="s">
        <v>4</v>
      </c>
      <c r="C5" s="8" t="s">
        <v>71</v>
      </c>
      <c r="D5" s="8" t="s">
        <v>72</v>
      </c>
    </row>
    <row r="6" spans="1:4" x14ac:dyDescent="0.2">
      <c r="A6" s="9" t="s">
        <v>73</v>
      </c>
      <c r="B6" s="7" t="s">
        <v>8</v>
      </c>
      <c r="C6" s="7"/>
      <c r="D6" s="10"/>
    </row>
    <row r="7" spans="1:4" x14ac:dyDescent="0.2">
      <c r="A7" s="6" t="s">
        <v>74</v>
      </c>
      <c r="B7" s="7" t="s">
        <v>8</v>
      </c>
      <c r="C7" s="11">
        <f>'[1]Cf -22'!C15</f>
        <v>40749</v>
      </c>
      <c r="D7" s="11">
        <f>'[1]CF-21 2Q'!C15</f>
        <v>-183295</v>
      </c>
    </row>
    <row r="8" spans="1:4" x14ac:dyDescent="0.2">
      <c r="A8" s="6" t="s">
        <v>75</v>
      </c>
      <c r="B8" s="7" t="s">
        <v>8</v>
      </c>
      <c r="C8" s="7"/>
      <c r="D8" s="12"/>
    </row>
    <row r="9" spans="1:4" x14ac:dyDescent="0.2">
      <c r="A9" s="6" t="s">
        <v>38</v>
      </c>
      <c r="B9" s="7">
        <v>5</v>
      </c>
      <c r="C9" s="11">
        <f>'[1]Cf -22'!C17</f>
        <v>-172348</v>
      </c>
      <c r="D9" s="11">
        <f>'[1]CF-21 2Q'!C17</f>
        <v>-1165</v>
      </c>
    </row>
    <row r="10" spans="1:4" x14ac:dyDescent="0.2">
      <c r="A10" s="6" t="s">
        <v>76</v>
      </c>
      <c r="B10" s="7">
        <v>6.13</v>
      </c>
      <c r="C10" s="11">
        <f>'[1]Cf -22'!C19</f>
        <v>4103</v>
      </c>
      <c r="D10" s="10">
        <f>'[1]CF-21 2Q'!C19</f>
        <v>3848</v>
      </c>
    </row>
    <row r="11" spans="1:4" x14ac:dyDescent="0.2">
      <c r="A11" s="6" t="s">
        <v>77</v>
      </c>
      <c r="B11" s="7" t="s">
        <v>8</v>
      </c>
      <c r="C11" s="11">
        <f>'[1]Cf -22'!C20</f>
        <v>14</v>
      </c>
      <c r="D11" s="10">
        <f>'[1]CF-21 2Q'!C20</f>
        <v>158</v>
      </c>
    </row>
    <row r="12" spans="1:4" hidden="1" x14ac:dyDescent="0.2">
      <c r="A12" s="6" t="s">
        <v>78</v>
      </c>
      <c r="B12" s="7" t="s">
        <v>8</v>
      </c>
      <c r="C12" s="10"/>
      <c r="D12" s="10">
        <v>0</v>
      </c>
    </row>
    <row r="13" spans="1:4" ht="13.5" thickBot="1" x14ac:dyDescent="0.25">
      <c r="A13" s="6" t="s">
        <v>79</v>
      </c>
      <c r="B13" s="7" t="s">
        <v>8</v>
      </c>
      <c r="C13" s="13">
        <f>'[1]Cf -22'!C22</f>
        <v>544</v>
      </c>
      <c r="D13" s="13">
        <f>'[1]CF-21 2Q'!C22</f>
        <v>-16</v>
      </c>
    </row>
    <row r="14" spans="1:4" ht="25.5" x14ac:dyDescent="0.2">
      <c r="A14" s="6" t="s">
        <v>80</v>
      </c>
      <c r="B14" s="7" t="s">
        <v>8</v>
      </c>
      <c r="C14" s="14">
        <f>SUM(C7:C13)</f>
        <v>-126938</v>
      </c>
      <c r="D14" s="14">
        <f>SUM(D7:D13)</f>
        <v>-180470</v>
      </c>
    </row>
    <row r="15" spans="1:4" x14ac:dyDescent="0.2">
      <c r="A15" s="6" t="s">
        <v>81</v>
      </c>
      <c r="B15" s="7" t="s">
        <v>8</v>
      </c>
      <c r="C15" s="11">
        <f>'[1]Cf -22'!C27</f>
        <v>8005</v>
      </c>
      <c r="D15" s="11">
        <f>'[1]CF-21 2Q'!C27</f>
        <v>29008</v>
      </c>
    </row>
    <row r="16" spans="1:4" x14ac:dyDescent="0.2">
      <c r="A16" s="6" t="s">
        <v>82</v>
      </c>
      <c r="B16" s="7" t="s">
        <v>8</v>
      </c>
      <c r="C16" s="15">
        <f>'[1]Cf -22'!C26</f>
        <v>-12244</v>
      </c>
      <c r="D16" s="11">
        <f>'[1]CF-21 2Q'!C26</f>
        <v>-17995</v>
      </c>
    </row>
    <row r="17" spans="1:4" x14ac:dyDescent="0.2">
      <c r="A17" s="6" t="s">
        <v>83</v>
      </c>
      <c r="B17" s="7" t="s">
        <v>8</v>
      </c>
      <c r="C17" s="11">
        <f>'[1]Cf -22'!C25</f>
        <v>-9889</v>
      </c>
      <c r="D17" s="11">
        <f>'[1]CF-21 2Q'!C25</f>
        <v>-3606</v>
      </c>
    </row>
    <row r="18" spans="1:4" x14ac:dyDescent="0.2">
      <c r="A18" s="6" t="s">
        <v>84</v>
      </c>
      <c r="B18" s="7" t="s">
        <v>8</v>
      </c>
      <c r="C18" s="16">
        <f>'[1]Cf -22'!C28</f>
        <v>1655</v>
      </c>
      <c r="D18" s="11">
        <f>'[1]CF-21 2Q'!C28</f>
        <v>-263</v>
      </c>
    </row>
    <row r="19" spans="1:4" ht="13.5" thickBot="1" x14ac:dyDescent="0.25">
      <c r="A19" s="6" t="s">
        <v>85</v>
      </c>
      <c r="B19" s="7" t="s">
        <v>8</v>
      </c>
      <c r="C19" s="17">
        <f>'[1]Cf -22'!C29</f>
        <v>-4189</v>
      </c>
      <c r="D19" s="13">
        <f>'[1]CF-21 2Q'!C29</f>
        <v>-4139</v>
      </c>
    </row>
    <row r="20" spans="1:4" ht="25.5" x14ac:dyDescent="0.2">
      <c r="A20" s="6" t="s">
        <v>86</v>
      </c>
      <c r="B20" s="7" t="s">
        <v>8</v>
      </c>
      <c r="C20" s="14">
        <f>SUM(C14:C19)</f>
        <v>-143600</v>
      </c>
      <c r="D20" s="14">
        <f>SUM(D14:D19)</f>
        <v>-177465</v>
      </c>
    </row>
    <row r="21" spans="1:4" x14ac:dyDescent="0.2">
      <c r="A21" s="6" t="s">
        <v>87</v>
      </c>
      <c r="B21" s="7"/>
      <c r="C21" s="11">
        <f>'[1]Cf -22'!C31</f>
        <v>-413</v>
      </c>
      <c r="D21" s="10">
        <f>'[1]CF-21 2Q'!C31</f>
        <v>1165</v>
      </c>
    </row>
    <row r="22" spans="1:4" ht="13.5" thickBot="1" x14ac:dyDescent="0.25">
      <c r="A22" s="6" t="s">
        <v>88</v>
      </c>
      <c r="B22" s="7" t="s">
        <v>8</v>
      </c>
      <c r="C22" s="10">
        <v>0</v>
      </c>
      <c r="D22" s="10">
        <f>'[1]CF-21 1Q'!C32</f>
        <v>0</v>
      </c>
    </row>
    <row r="23" spans="1:4" ht="29.25" customHeight="1" thickBot="1" x14ac:dyDescent="0.25">
      <c r="A23" s="9" t="s">
        <v>89</v>
      </c>
      <c r="B23" s="7" t="s">
        <v>8</v>
      </c>
      <c r="C23" s="18">
        <f>SUM(C20:C22)</f>
        <v>-144013</v>
      </c>
      <c r="D23" s="18">
        <f>SUM(D20:D22)</f>
        <v>-176300</v>
      </c>
    </row>
    <row r="24" spans="1:4" x14ac:dyDescent="0.2">
      <c r="A24" s="6"/>
      <c r="B24" s="7" t="s">
        <v>8</v>
      </c>
      <c r="C24" s="7"/>
      <c r="D24" s="10"/>
    </row>
    <row r="25" spans="1:4" x14ac:dyDescent="0.2">
      <c r="A25" s="9" t="s">
        <v>90</v>
      </c>
      <c r="B25" s="7" t="s">
        <v>8</v>
      </c>
      <c r="C25" s="7"/>
      <c r="D25" s="10"/>
    </row>
    <row r="26" spans="1:4" x14ac:dyDescent="0.2">
      <c r="A26" s="6" t="s">
        <v>91</v>
      </c>
      <c r="B26" s="7"/>
      <c r="C26" s="11">
        <f>'[1]Cf -22'!C39</f>
        <v>-33</v>
      </c>
      <c r="D26" s="10">
        <v>0</v>
      </c>
    </row>
    <row r="27" spans="1:4" x14ac:dyDescent="0.2">
      <c r="A27" s="6" t="s">
        <v>92</v>
      </c>
      <c r="B27" s="7">
        <v>13</v>
      </c>
      <c r="C27" s="11">
        <f>'[1]Cf -22'!C36</f>
        <v>-909</v>
      </c>
      <c r="D27" s="11">
        <f>'[1]CF-21 2Q'!C36</f>
        <v>-5977</v>
      </c>
    </row>
    <row r="28" spans="1:4" x14ac:dyDescent="0.2">
      <c r="A28" s="19" t="str">
        <f>'[1]Cf -22'!B40</f>
        <v>Поступления от продажи инвестиций</v>
      </c>
      <c r="B28" s="7"/>
      <c r="C28" s="10">
        <f>'[1]Cf -22'!C40</f>
        <v>36066</v>
      </c>
      <c r="D28" s="10">
        <v>0</v>
      </c>
    </row>
    <row r="29" spans="1:4" ht="13.5" thickBot="1" x14ac:dyDescent="0.25">
      <c r="A29" s="19" t="str">
        <f>'[1]Cf -22'!B41</f>
        <v>Предоставление займов</v>
      </c>
      <c r="B29" s="7" t="s">
        <v>8</v>
      </c>
      <c r="C29" s="11">
        <f>'[1]Cf -22'!C41</f>
        <v>-5820</v>
      </c>
      <c r="D29" s="20">
        <v>0</v>
      </c>
    </row>
    <row r="30" spans="1:4" ht="26.25" thickBot="1" x14ac:dyDescent="0.25">
      <c r="A30" s="9" t="s">
        <v>93</v>
      </c>
      <c r="B30" s="7" t="s">
        <v>8</v>
      </c>
      <c r="C30" s="18">
        <f>SUM(C26:C29)</f>
        <v>29304</v>
      </c>
      <c r="D30" s="18">
        <f>SUM(D27:D29)</f>
        <v>-5977</v>
      </c>
    </row>
    <row r="31" spans="1:4" x14ac:dyDescent="0.2">
      <c r="A31" s="6"/>
      <c r="B31" s="7"/>
      <c r="C31" s="7"/>
      <c r="D31" s="10"/>
    </row>
    <row r="32" spans="1:4" x14ac:dyDescent="0.2">
      <c r="A32" s="9" t="s">
        <v>94</v>
      </c>
      <c r="B32" s="7"/>
      <c r="C32" s="7"/>
      <c r="D32" s="10"/>
    </row>
    <row r="33" spans="1:5" ht="13.5" thickBot="1" x14ac:dyDescent="0.25">
      <c r="A33" s="6" t="s">
        <v>60</v>
      </c>
      <c r="B33" s="7" t="s">
        <v>95</v>
      </c>
      <c r="C33" s="10">
        <f>'[1]Cf -22'!C47</f>
        <v>117000</v>
      </c>
      <c r="D33" s="10">
        <f>'[1]CF-21 2Q'!C49</f>
        <v>179000</v>
      </c>
    </row>
    <row r="34" spans="1:5" ht="13.5" hidden="1" thickBot="1" x14ac:dyDescent="0.25">
      <c r="A34" s="6" t="s">
        <v>96</v>
      </c>
      <c r="B34" s="7" t="s">
        <v>95</v>
      </c>
      <c r="C34" s="7"/>
      <c r="D34" s="10">
        <v>0</v>
      </c>
    </row>
    <row r="35" spans="1:5" ht="13.5" hidden="1" thickBot="1" x14ac:dyDescent="0.25">
      <c r="A35" s="6" t="s">
        <v>97</v>
      </c>
      <c r="B35" s="7" t="s">
        <v>95</v>
      </c>
      <c r="C35" s="7"/>
      <c r="D35" s="10">
        <v>0</v>
      </c>
    </row>
    <row r="36" spans="1:5" ht="13.5" thickBot="1" x14ac:dyDescent="0.25">
      <c r="A36" s="9" t="s">
        <v>98</v>
      </c>
      <c r="B36" s="7" t="s">
        <v>8</v>
      </c>
      <c r="C36" s="21">
        <f>SUM(C33:C35)</f>
        <v>117000</v>
      </c>
      <c r="D36" s="21">
        <f>SUM(D33:D35)</f>
        <v>179000</v>
      </c>
    </row>
    <row r="37" spans="1:5" x14ac:dyDescent="0.2">
      <c r="A37" s="9"/>
      <c r="B37" s="7"/>
      <c r="C37" s="7"/>
      <c r="D37" s="10"/>
    </row>
    <row r="38" spans="1:5" x14ac:dyDescent="0.2">
      <c r="A38" s="6" t="s">
        <v>99</v>
      </c>
      <c r="B38" s="7" t="s">
        <v>8</v>
      </c>
      <c r="C38" s="11">
        <f>C36+C30+C23</f>
        <v>2291</v>
      </c>
      <c r="D38" s="11">
        <f>D36+D30+D23</f>
        <v>-3277</v>
      </c>
    </row>
    <row r="39" spans="1:5" x14ac:dyDescent="0.2">
      <c r="A39" s="6" t="s">
        <v>100</v>
      </c>
      <c r="B39" s="7" t="s">
        <v>8</v>
      </c>
      <c r="C39" s="11">
        <f>-C13</f>
        <v>-544</v>
      </c>
      <c r="D39" s="11">
        <f>'[1]CF-21 2Q'!C56</f>
        <v>16</v>
      </c>
    </row>
    <row r="40" spans="1:5" ht="13.5" thickBot="1" x14ac:dyDescent="0.25">
      <c r="A40" s="6" t="s">
        <v>101</v>
      </c>
      <c r="B40" s="7"/>
      <c r="C40" s="22">
        <v>8822</v>
      </c>
      <c r="D40" s="10">
        <f>'[1]CF-21 1Q'!C57</f>
        <v>11961</v>
      </c>
    </row>
    <row r="41" spans="1:5" ht="13.5" thickBot="1" x14ac:dyDescent="0.25">
      <c r="A41" s="9" t="s">
        <v>102</v>
      </c>
      <c r="B41" s="7">
        <v>8</v>
      </c>
      <c r="C41" s="23">
        <f>C38+C39+C40</f>
        <v>10569</v>
      </c>
      <c r="D41" s="23">
        <f>D38+D39+D40</f>
        <v>8700</v>
      </c>
    </row>
    <row r="42" spans="1:5" ht="13.5" thickTop="1" x14ac:dyDescent="0.2"/>
    <row r="45" spans="1:5" ht="25.5" x14ac:dyDescent="0.2">
      <c r="A45" s="31" t="s">
        <v>64</v>
      </c>
      <c r="B45" s="45"/>
      <c r="C45" s="45"/>
      <c r="D45" s="44" t="s">
        <v>66</v>
      </c>
      <c r="E45" s="45"/>
    </row>
    <row r="46" spans="1:5" x14ac:dyDescent="0.2">
      <c r="A46" s="46" t="s">
        <v>65</v>
      </c>
      <c r="B46" s="48"/>
      <c r="C46" s="48"/>
      <c r="D46" s="44" t="s">
        <v>67</v>
      </c>
    </row>
    <row r="47" spans="1:5" x14ac:dyDescent="0.2">
      <c r="A47" s="41"/>
      <c r="B47" s="48"/>
      <c r="C47" s="48"/>
      <c r="D47" s="45"/>
    </row>
    <row r="48" spans="1:5" x14ac:dyDescent="0.2">
      <c r="A48" s="45"/>
      <c r="B48" s="45"/>
      <c r="C48" s="45"/>
      <c r="D48" s="45"/>
    </row>
    <row r="49" spans="1:4" ht="25.5" x14ac:dyDescent="0.2">
      <c r="A49" s="31" t="s">
        <v>68</v>
      </c>
      <c r="B49" s="45"/>
      <c r="C49" s="45"/>
      <c r="D49" s="44" t="s">
        <v>66</v>
      </c>
    </row>
    <row r="50" spans="1:4" x14ac:dyDescent="0.2">
      <c r="A50" s="46" t="s">
        <v>69</v>
      </c>
      <c r="B50" s="48"/>
      <c r="C50" s="48"/>
      <c r="D50" s="44" t="s">
        <v>67</v>
      </c>
    </row>
    <row r="51" spans="1:4" x14ac:dyDescent="0.2">
      <c r="A51" s="41"/>
      <c r="B51" s="48"/>
      <c r="C51" s="48"/>
      <c r="D51" s="48"/>
    </row>
  </sheetData>
  <mergeCells count="3"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ОПиУ 2 кв 2022_2021</vt:lpstr>
      <vt:lpstr>Баланс 30062022</vt:lpstr>
      <vt:lpstr>Отчет СК 30062022</vt:lpstr>
      <vt:lpstr>Отчет ДДС на 30062022</vt:lpstr>
      <vt:lpstr>'ОПиУ 2 кв 2022_2021'!_Hlk60159346</vt:lpstr>
      <vt:lpstr>'Баланс 30062022'!Область_печати</vt:lpstr>
      <vt:lpstr>'ОПиУ 2 кв 2022_2021'!Область_печати</vt:lpstr>
      <vt:lpstr>'Отчет ДДС на 30062022'!Область_печати</vt:lpstr>
      <vt:lpstr>'Отчет СК 30062022'!Область_печати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</dc:creator>
  <cp:lastModifiedBy>Aigul TATYBAYEVA</cp:lastModifiedBy>
  <cp:lastPrinted>2022-07-25T10:28:35Z</cp:lastPrinted>
  <dcterms:created xsi:type="dcterms:W3CDTF">2022-07-15T06:54:20Z</dcterms:created>
  <dcterms:modified xsi:type="dcterms:W3CDTF">2022-07-25T10:28:46Z</dcterms:modified>
</cp:coreProperties>
</file>