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yeva.yuliya\Desktop\"/>
    </mc:Choice>
  </mc:AlternateContent>
  <xr:revisionPtr revIDLastSave="0" documentId="13_ncr:1_{E0855ECA-EA49-4ECA-96AD-C4D6DA8525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ББ " sheetId="5" r:id="rId1"/>
    <sheet name="ОПиУ" sheetId="2" r:id="rId2"/>
    <sheet name="ДДС" sheetId="4" r:id="rId3"/>
    <sheet name="Капитал  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EUR" localSheetId="3">'[1]1710_3310_вал'!$B$41:$D$69</definedName>
    <definedName name="EUR">'[1]1710_3310_вал'!$B$41:$D$69</definedName>
    <definedName name="белая" localSheetId="3">'[1]1710_3310_вал'!$G$47:$I$74</definedName>
    <definedName name="белая">'[1]1710_3310_вал'!$G$47:$I$74</definedName>
    <definedName name="восьмая" localSheetId="0">[2]ДДС_310320!#REF!</definedName>
    <definedName name="восьмая" localSheetId="3">[3]ДДС_310320!$V$139:$W$220</definedName>
    <definedName name="восьмая">[3]ДДС_310320!$V$139:$W$220</definedName>
    <definedName name="второй" localSheetId="0">#REF!</definedName>
    <definedName name="второй" localSheetId="3">#REF!</definedName>
    <definedName name="второй">#REF!</definedName>
    <definedName name="желтая1" localSheetId="3">[4]ДДС_300920!$C$92:$D$144</definedName>
    <definedName name="желтая1">[4]ДДС_300920!$C$92:$D$144</definedName>
    <definedName name="Желтая7" localSheetId="3">[4]сч.3310_1710_300920!$B$371:$H$675</definedName>
    <definedName name="Желтая7">[4]сч.3310_1710_300920!$B$371:$H$675</definedName>
    <definedName name="Желтая8" localSheetId="3">[4]сч.3310_1710_300920!$B$6:$H$368</definedName>
    <definedName name="Желтая8">[4]сч.3310_1710_300920!$B$6:$H$368</definedName>
    <definedName name="зеленая" localSheetId="0">#REF!</definedName>
    <definedName name="зеленая" localSheetId="3">'[5]1710_3310_тг'!$B$604:$D$1053</definedName>
    <definedName name="зеленая">'[5]1710_3310_тг'!$B$604:$D$1053</definedName>
    <definedName name="книга1" localSheetId="0">#REF!</definedName>
    <definedName name="книга1" localSheetId="3">'[5]кредиторка торг'!$B$5:$H$161</definedName>
    <definedName name="книга1">'[5]кредиторка торг'!$B$5:$H$161</definedName>
    <definedName name="книга10" localSheetId="0">#REF!</definedName>
    <definedName name="книга10" localSheetId="2">[5]РасшКредТорг!#REF!</definedName>
    <definedName name="книга10" localSheetId="3">[5]РасшКредТорг!#REF!</definedName>
    <definedName name="книга10" localSheetId="1">[5]РасшКредТорг!#REF!</definedName>
    <definedName name="книга10">[5]РасшКредТорг!#REF!</definedName>
    <definedName name="книга11" localSheetId="0">#REF!</definedName>
    <definedName name="книга11" localSheetId="2">[5]РасшКредТорг!#REF!</definedName>
    <definedName name="книга11" localSheetId="3">[5]РасшКредТорг!#REF!</definedName>
    <definedName name="книга11" localSheetId="1">[5]РасшКредТорг!#REF!</definedName>
    <definedName name="книга11">[5]РасшКредТорг!#REF!</definedName>
    <definedName name="книга12" localSheetId="0">#REF!</definedName>
    <definedName name="книга12" localSheetId="2">[5]РасшКредТорг!#REF!</definedName>
    <definedName name="книга12" localSheetId="3">[5]РасшКредТорг!#REF!</definedName>
    <definedName name="книга12" localSheetId="1">[5]РасшКредТорг!#REF!</definedName>
    <definedName name="книга12">[5]РасшКредТорг!#REF!</definedName>
    <definedName name="книга13" localSheetId="0">#REF!</definedName>
    <definedName name="книга13" localSheetId="3">[5]РасшКредТорг!#REF!</definedName>
    <definedName name="книга13">[5]РасшКредТорг!#REF!</definedName>
    <definedName name="книга14" localSheetId="0">#REF!</definedName>
    <definedName name="книга14" localSheetId="3">[5]ДДС_31122019!$C$103:$D$136</definedName>
    <definedName name="книга14">[5]ДДС_31122019!$C$103:$D$136</definedName>
    <definedName name="Книга15" localSheetId="0">#REF!</definedName>
    <definedName name="Книга15" localSheetId="3">ДДС!#REF!</definedName>
    <definedName name="Книга15">ДДС!#REF!</definedName>
    <definedName name="книга2" localSheetId="0">#REF!</definedName>
    <definedName name="книга2" localSheetId="3">'[5]кредиторка торг'!$B$166:$H$321</definedName>
    <definedName name="книга2">'[5]кредиторка торг'!$B$166:$H$321</definedName>
    <definedName name="книга3" localSheetId="0">#REF!</definedName>
    <definedName name="книга3" localSheetId="2">'[5]кредиторка торг'!#REF!</definedName>
    <definedName name="книга3" localSheetId="3">'[5]кредиторка торг'!#REF!</definedName>
    <definedName name="книга3" localSheetId="1">'[5]кредиторка торг'!#REF!</definedName>
    <definedName name="книга3">'[5]кредиторка торг'!#REF!</definedName>
    <definedName name="книга4" localSheetId="0">#REF!</definedName>
    <definedName name="книга4" localSheetId="2">[5]РасшКредТорг!#REF!</definedName>
    <definedName name="книга4" localSheetId="3">[5]РасшКредТорг!#REF!</definedName>
    <definedName name="книга4" localSheetId="1">[5]РасшКредТорг!#REF!</definedName>
    <definedName name="книга4">[5]РасшКредТорг!#REF!</definedName>
    <definedName name="книга5" localSheetId="0">#REF!</definedName>
    <definedName name="книга5" localSheetId="2">[5]РасшКредТорг!#REF!</definedName>
    <definedName name="книга5" localSheetId="3">[5]РасшКредТорг!#REF!</definedName>
    <definedName name="книга5" localSheetId="1">[5]РасшКредТорг!#REF!</definedName>
    <definedName name="книга5">[5]РасшКредТорг!#REF!</definedName>
    <definedName name="книга6" localSheetId="0">#REF!</definedName>
    <definedName name="книга6" localSheetId="2">[5]РасшКредТорг!#REF!</definedName>
    <definedName name="книга6" localSheetId="3">[5]РасшКредТорг!#REF!</definedName>
    <definedName name="книга6" localSheetId="1">[5]РасшКредТорг!#REF!</definedName>
    <definedName name="книга6">[5]РасшКредТорг!#REF!</definedName>
    <definedName name="книга7" localSheetId="0">#REF!</definedName>
    <definedName name="книга7" localSheetId="3">'[5]кредиторка торг'!$B$342:$H$364</definedName>
    <definedName name="книга7">'[5]кредиторка торг'!$B$342:$H$364</definedName>
    <definedName name="книга75" localSheetId="0">'[5]кредиторка торг'!#REF!</definedName>
    <definedName name="книга75" localSheetId="3">'[5]кредиторка торг'!#REF!</definedName>
    <definedName name="книга75">'[5]кредиторка торг'!#REF!</definedName>
    <definedName name="книга8" localSheetId="0">#REF!</definedName>
    <definedName name="книга8" localSheetId="3">'[5]кредиторка торг'!$B$326:$H$339</definedName>
    <definedName name="книга8">'[5]кредиторка торг'!$B$326:$H$339</definedName>
    <definedName name="книга9" localSheetId="0">#REF!</definedName>
    <definedName name="книга9" localSheetId="2">[5]РасшКредТорг!#REF!</definedName>
    <definedName name="книга9" localSheetId="3">[5]РасшКредТорг!#REF!</definedName>
    <definedName name="книга9" localSheetId="1">[5]РасшКредТорг!#REF!</definedName>
    <definedName name="книга9">[5]РасшКредТорг!#REF!</definedName>
    <definedName name="красная" localSheetId="3">'[1]1710_3310_кз'!$B$597:$D$1045</definedName>
    <definedName name="красная">'[1]1710_3310_кз'!$B$597:$D$1045</definedName>
    <definedName name="красная1" localSheetId="3">[2]ДДС_310320!$C$93:$D$128</definedName>
    <definedName name="красная1">[2]ДДС_310320!$C$93:$D$128</definedName>
    <definedName name="Красная2" localSheetId="3">[2]сч.3310!$B$8:$H$346</definedName>
    <definedName name="Красная2">[2]сч.3310!$B$8:$H$346</definedName>
    <definedName name="Красная3" localSheetId="3">[2]сч.3310!$B$354:$H$635</definedName>
    <definedName name="Красная3">[2]сч.3310!$B$354:$H$635</definedName>
    <definedName name="красная4" localSheetId="3">[2]сч.3310_080920!$B$10:$H$346</definedName>
    <definedName name="красная4">[2]сч.3310_080920!$B$10:$H$346</definedName>
    <definedName name="красная5" localSheetId="3">[2]сч.3310_080920!$B$356:$H$635</definedName>
    <definedName name="красная5">[2]сч.3310_080920!$B$356:$H$635</definedName>
    <definedName name="красная6" localSheetId="3">[2]ДДС_310820!$B$136:$D$160</definedName>
    <definedName name="красная6">[2]ДДС_310820!$B$136:$D$160</definedName>
    <definedName name="красная7" localSheetId="3">[2]ДДС_310820!$C$137:$D$160</definedName>
    <definedName name="красная7">[2]ДДС_310820!$C$137:$D$160</definedName>
    <definedName name="облако" localSheetId="0">#REF!</definedName>
    <definedName name="облако" localSheetId="3">[5]вал1710_3310!$B$44:$D$81</definedName>
    <definedName name="облако">[5]вал1710_3310!$B$44:$D$81</definedName>
    <definedName name="облачко" localSheetId="3">[1]Лист1!$B$460:$D$909</definedName>
    <definedName name="облачко">[1]Лист1!$B$460:$D$909</definedName>
    <definedName name="пано" localSheetId="0">#REF!</definedName>
    <definedName name="пано" localSheetId="3">[5]вал1710_3310!$H$48:$J$82</definedName>
    <definedName name="пано">[5]вал1710_3310!$H$48:$J$82</definedName>
    <definedName name="первый" localSheetId="0">#REF!</definedName>
    <definedName name="первый" localSheetId="3">#REF!</definedName>
    <definedName name="первый">#REF!</definedName>
    <definedName name="прочее">[6]ОС_310321!#REF!</definedName>
    <definedName name="прочее4">[6]ДДС_300621!$C$94:$D$140</definedName>
    <definedName name="прочее5">[6]сч.3310_1710_300621!$B$290:$H$517</definedName>
    <definedName name="прочее6">[6]сч.3310_1710_300621!$B$11:$H$286</definedName>
    <definedName name="пятая">'[3]кредиторка торг'!$A$10:$G$272</definedName>
    <definedName name="седьмая" localSheetId="0">[2]ДДС_310320!#REF!</definedName>
    <definedName name="седьмая" localSheetId="3">[3]ДДС_310320!$V$80:$W$129</definedName>
    <definedName name="седьмая">[3]ДДС_310320!$V$80:$W$129</definedName>
    <definedName name="синяя" localSheetId="3">'[1]Лист3 (2)'!$B$64:$E$136</definedName>
    <definedName name="синяя">'[1]Лист3 (2)'!$B$64:$E$136</definedName>
    <definedName name="туча" localSheetId="3">[1]Лист1!$J$598:$L$1186</definedName>
    <definedName name="туча">[1]Лист1!$J$598:$L$1186</definedName>
    <definedName name="четвертая">'[3]кредиторка торг'!$A$282:$G$506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23" i="4" s="1"/>
  <c r="C48" i="4"/>
  <c r="C43" i="4"/>
  <c r="C34" i="4"/>
  <c r="C7" i="4"/>
  <c r="D19" i="2"/>
  <c r="C5" i="4"/>
  <c r="B5" i="4"/>
  <c r="A4" i="6"/>
  <c r="A1" i="4"/>
  <c r="A5" i="2"/>
  <c r="T21" i="6"/>
  <c r="Q21" i="6"/>
  <c r="Q17" i="6"/>
  <c r="R17" i="6" s="1"/>
  <c r="T17" i="6" s="1"/>
  <c r="R16" i="6"/>
  <c r="T16" i="6" s="1"/>
  <c r="R11" i="6"/>
  <c r="T11" i="6" s="1"/>
  <c r="Q11" i="6"/>
  <c r="T9" i="6"/>
  <c r="B9" i="4"/>
  <c r="B7" i="4" s="1"/>
  <c r="B22" i="4"/>
  <c r="B14" i="4" s="1"/>
  <c r="B34" i="4"/>
  <c r="B43" i="4" s="1"/>
  <c r="B54" i="4"/>
  <c r="B60" i="4" s="1"/>
  <c r="C54" i="4"/>
  <c r="C60" i="4" s="1"/>
  <c r="C37" i="5"/>
  <c r="C16" i="5"/>
  <c r="C13" i="2"/>
  <c r="C19" i="2" s="1"/>
  <c r="C22" i="2" s="1"/>
  <c r="C24" i="2" s="1"/>
  <c r="C26" i="2" s="1"/>
  <c r="C27" i="2" s="1"/>
  <c r="D13" i="2"/>
  <c r="D17" i="5"/>
  <c r="D16" i="5" s="1"/>
  <c r="C32" i="5"/>
  <c r="C28" i="5"/>
  <c r="D10" i="5"/>
  <c r="C10" i="5"/>
  <c r="C44" i="5" l="1"/>
  <c r="C45" i="5" s="1"/>
  <c r="B23" i="4"/>
  <c r="B61" i="4" s="1"/>
  <c r="D22" i="2"/>
  <c r="D24" i="2" s="1"/>
  <c r="D26" i="2" s="1"/>
  <c r="D27" i="2" s="1"/>
  <c r="C25" i="5"/>
  <c r="C46" i="5" s="1"/>
  <c r="C61" i="4" l="1"/>
  <c r="C63" i="4" s="1"/>
  <c r="D28" i="5"/>
  <c r="D32" i="5"/>
  <c r="D37" i="5"/>
  <c r="D44" i="5" l="1"/>
  <c r="D45" i="5" s="1"/>
  <c r="D25" i="5"/>
</calcChain>
</file>

<file path=xl/sharedStrings.xml><?xml version="1.0" encoding="utf-8"?>
<sst xmlns="http://schemas.openxmlformats.org/spreadsheetml/2006/main" count="285" uniqueCount="138">
  <si>
    <t>тыс. тенге</t>
  </si>
  <si>
    <t>Показатели</t>
  </si>
  <si>
    <t>-</t>
  </si>
  <si>
    <t>Основные средства</t>
  </si>
  <si>
    <t>Нематериальные активы</t>
  </si>
  <si>
    <t>Прочие долгосрочные активы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</si>
  <si>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</si>
  <si>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</si>
  <si>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</si>
  <si>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За отчетный период</t>
  </si>
  <si>
    <t>За предыдущий период</t>
  </si>
  <si>
    <t>Административные расходы</t>
  </si>
  <si>
    <t>Расходы на финансирование</t>
  </si>
  <si>
    <t>Расходы по корпоративному подоходному налогу</t>
  </si>
  <si>
    <t>ОТЧЕТ ОБ ИЗМЕНЕНИЯХ В КАПИТАЛЕ</t>
  </si>
  <si>
    <t>Показатель</t>
  </si>
  <si>
    <t>Итого капитал</t>
  </si>
  <si>
    <t>Всего</t>
  </si>
  <si>
    <t>Эмиссия акций</t>
  </si>
  <si>
    <t>Руководитель</t>
  </si>
  <si>
    <t>(фамилия, имя, отчество)</t>
  </si>
  <si>
    <t>Главный бухгалтер</t>
  </si>
  <si>
    <t>ОТЧЕТ О ДВИЖЕНИИ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</si>
  <si>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</si>
  <si>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</si>
  <si>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Балансовая стоимость акции, тенге</t>
  </si>
  <si>
    <t>Накопленные убытки</t>
  </si>
  <si>
    <t>Внеоборотные активы</t>
  </si>
  <si>
    <t>Капитал и резервы</t>
  </si>
  <si>
    <t>Долгосрочные обязательства</t>
  </si>
  <si>
    <t>Текущие обязательства</t>
  </si>
  <si>
    <t>Валовая прибыль /убыток</t>
  </si>
  <si>
    <t>Расходы по реализации</t>
  </si>
  <si>
    <t>Прочий совокупный доход</t>
  </si>
  <si>
    <t>Выручка</t>
  </si>
  <si>
    <t xml:space="preserve">АКТИВЫ </t>
  </si>
  <si>
    <t xml:space="preserve">КАПИТАЛ И ОБЯЗАТЕЛЬСТВА </t>
  </si>
  <si>
    <t xml:space="preserve">ИТОГО ОБЯЗАТЕЛЬСТВА </t>
  </si>
  <si>
    <t>ВСЕГО КАПИТАЛ И ОБЯЗАТЕЛЬСТВА</t>
  </si>
  <si>
    <t xml:space="preserve">Займы </t>
  </si>
  <si>
    <t xml:space="preserve">ВСЕГО АКТИВЫ </t>
  </si>
  <si>
    <t xml:space="preserve">ОТЧЕТ О ФИНАНСОВОМ ПОЛОЖЕНИИ </t>
  </si>
  <si>
    <t>Себестоимость</t>
  </si>
  <si>
    <t>Общий осовокупный убыток за период</t>
  </si>
  <si>
    <t>Убыток на акцию</t>
  </si>
  <si>
    <t xml:space="preserve">Прим. </t>
  </si>
  <si>
    <t>Руководитель                                                 Разаков Амир Канатович</t>
  </si>
  <si>
    <t>Главный бухгалтер                                       Деева Юлия Александровна</t>
  </si>
  <si>
    <t>Разаков Амир Канатович</t>
  </si>
  <si>
    <t>Деева Юлия Александровна</t>
  </si>
  <si>
    <t>НДС к возмещению, долгосрочная часть</t>
  </si>
  <si>
    <t>Запасы</t>
  </si>
  <si>
    <t>Оборотные активы</t>
  </si>
  <si>
    <t xml:space="preserve">Авансы выданные </t>
  </si>
  <si>
    <t>Дебиторская задолженность</t>
  </si>
  <si>
    <t>Предоплата по КПН</t>
  </si>
  <si>
    <t>НДС к возмещению, текущая часть</t>
  </si>
  <si>
    <t>Прочие налоги к возмещению</t>
  </si>
  <si>
    <t>Денежные средства</t>
  </si>
  <si>
    <t>Прочие текущие активы</t>
  </si>
  <si>
    <t>Обязательства по восстановлению участка</t>
  </si>
  <si>
    <t>Прочие налоги к оплате, долгосрочна часть</t>
  </si>
  <si>
    <t>Кредиторская задолженность</t>
  </si>
  <si>
    <t>Авансы полученные</t>
  </si>
  <si>
    <t>Прочие налоги к оплате</t>
  </si>
  <si>
    <t>Обязательства по контракту на недропользование</t>
  </si>
  <si>
    <t>Прочие текущие обязательства</t>
  </si>
  <si>
    <t>Уставный капитал</t>
  </si>
  <si>
    <t>изменения в резервах</t>
  </si>
  <si>
    <t>Прочие доходы/ (расходы),</t>
  </si>
  <si>
    <t>Операционная прибыль (убыток)</t>
  </si>
  <si>
    <t>Доходы/ (убытки) от курсовой разницы</t>
  </si>
  <si>
    <t>Доходы по финансированию</t>
  </si>
  <si>
    <t>Прибыль/ (убыток) до налогобложения</t>
  </si>
  <si>
    <t>Общий совокупный убыток за период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</si>
  <si>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</si>
  <si>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</si>
  <si>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</si>
  <si>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</si>
  <si>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</si>
  <si>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</si>
  <si>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</si>
  <si>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</si>
  <si>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</si>
  <si>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</si>
  <si>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</si>
  <si>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</si>
  <si>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</si>
  <si>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</si>
  <si>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</si>
  <si>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</si>
  <si>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</si>
  <si>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</si>
  <si>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</si>
  <si>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</si>
  <si>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</si>
  <si>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</si>
  <si>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</si>
  <si>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</si>
  <si>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</si>
  <si>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</si>
  <si>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</si>
  <si>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</si>
  <si>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</si>
  <si>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</si>
  <si>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</si>
  <si>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</si>
  <si>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</si>
  <si>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</si>
  <si>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</si>
  <si>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</si>
  <si>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</si>
  <si>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</si>
  <si>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</si>
  <si>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</si>
  <si>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</si>
  <si>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Капитал материнской организации</t>
  </si>
  <si>
    <t>Доля меньшинства</t>
  </si>
  <si>
    <t>Резервный капитал</t>
  </si>
  <si>
    <t>Нераспределенная прибыль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</si>
  <si>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</si>
  <si>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</si>
  <si>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</si>
  <si>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</si>
  <si>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</si>
  <si>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Прибыль/убыток, признанная/ый непосредственно  в  самом  капитале
(стр. 031+/-стр. 032+/- стр.033)</t>
  </si>
  <si>
    <t>Общий совокупный доход</t>
  </si>
  <si>
    <t>Всего прибыль/убыток за период 
(стр. 040+/-стр. 050)</t>
  </si>
  <si>
    <t>Дивиденды</t>
  </si>
  <si>
    <t>Выкупленные собственные долевые инструменты</t>
  </si>
  <si>
    <t>АО Жалтырбулак</t>
  </si>
  <si>
    <t>Сальдо на 30 июня 2021 года
(стр.030+стр. 060+стр. 070+стр. 080+стр. 090)</t>
  </si>
  <si>
    <t>Сальдо на 1 января 2021 года</t>
  </si>
  <si>
    <t>На 30 июня 2021 (неаудировано)</t>
  </si>
  <si>
    <t>На 31 декабря 2020 (аудировано)</t>
  </si>
  <si>
    <t>Отчет о совокупном доходе</t>
  </si>
  <si>
    <t xml:space="preserve">Шесть месяцев закончившиеся 30 июня 2021 </t>
  </si>
  <si>
    <t xml:space="preserve">Шесть месяцев закончившиеся 30 июня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</si>
</sst>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"/>
    <numFmt numFmtId="165" formatCode="0,"/>
  </numFmts>
  <fonts count="16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name val="Arial"/>
      <family val="2"/>
      <charset val="1"/>
    </font>
    <font>
      <b/>
      <sz val="9"/>
      <name val="Arial"/>
      <family val="2"/>
      <charset val="178"/>
    </font>
    <font>
      <sz val="10"/>
      <name val="Arial"/>
      <family val="2"/>
      <charset val="204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54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9" fontId="7" fillId="2" borderId="0" xfId="0" applyNumberFormat="1" applyFont="1" applyFill="1"/>
    <xf numFmtId="9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164" fontId="2" fillId="0" borderId="4" xfId="2" applyNumberFormat="1" applyFont="1" applyFill="1" applyBorder="1" applyAlignment="1">
      <alignment horizontal="right" vertical="center"/>
    </xf>
    <xf numFmtId="164" fontId="3" fillId="0" borderId="4" xfId="2" applyNumberFormat="1" applyFont="1" applyFill="1" applyBorder="1" applyAlignment="1">
      <alignment horizontal="right" vertical="center"/>
    </xf>
    <xf numFmtId="0" fontId="7" fillId="0" borderId="0" xfId="0" applyFont="1" applyAlignment="1"/>
    <xf numFmtId="164" fontId="2" fillId="0" borderId="4" xfId="0" applyNumberFormat="1" applyFont="1" applyFill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2" fillId="0" borderId="4" xfId="0" quotePrefix="1" applyNumberFormat="1" applyFont="1" applyFill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3" fontId="9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3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/>
    </xf>
    <xf numFmtId="0" fontId="3" fillId="2" borderId="9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164" fontId="11" fillId="2" borderId="4" xfId="0" applyNumberFormat="1" applyFont="1" applyFill="1" applyBorder="1"/>
    <xf numFmtId="164" fontId="7" fillId="0" borderId="0" xfId="0" applyNumberFormat="1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top"/>
    </xf>
    <xf numFmtId="0" fontId="1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" fontId="15" fillId="0" borderId="2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wrapText="1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top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</cellXfs>
  <cellStyles count="3">
    <cellStyle name="Обычный" xfId="0" builtinId="0"/>
    <cellStyle name="Обычный 3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0728_&#1058;&#1088;&#1072;&#1085;&#1089;&#1092;&#1041;&#1072;&#1083;&#1072;&#1085;&#1089;_2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7"/>
  <sheetViews>
    <sheetView workbookViewId="0">
      <selection activeCell="G6" sqref="G6"/>
    </sheetView>
  </sheetViews>
  <sheetFormatPr defaultRowHeight="14.25" x14ac:dyDescent="0.2"/>
  <cols>
    <col min="1" max="1" width="57" style="1" customWidth="1"/>
    <col min="2" max="2" width="8.140625" style="1" customWidth="1"/>
    <col min="3" max="3" width="19.7109375" style="1" customWidth="1"/>
    <col min="4" max="4" width="25.140625" style="1" customWidth="1"/>
    <col min="5" max="5" width="12.28515625" style="60" customWidth="1"/>
    <col min="6" max="209" width="9.140625" style="41" customWidth="1"/>
    <col min="210" max="226" width="2.5703125" style="41" customWidth="1"/>
    <col min="227" max="228" width="2.7109375" style="41" customWidth="1"/>
    <col min="229" max="229" width="3.5703125" style="41" customWidth="1"/>
    <col min="230" max="230" width="6.28515625" style="41" customWidth="1"/>
    <col min="231" max="231" width="7.85546875" style="41" customWidth="1"/>
    <col min="232" max="232" width="17.85546875" style="41" customWidth="1"/>
    <col min="233" max="233" width="17.5703125" style="41" customWidth="1"/>
    <col min="234" max="465" width="9.140625" style="41" customWidth="1"/>
    <col min="466" max="482" width="2.5703125" style="41" customWidth="1"/>
    <col min="483" max="484" width="2.7109375" style="41" customWidth="1"/>
    <col min="485" max="485" width="3.5703125" style="41" customWidth="1"/>
    <col min="486" max="486" width="6.28515625" style="41" customWidth="1"/>
    <col min="487" max="487" width="7.85546875" style="41" customWidth="1"/>
    <col min="488" max="488" width="17.85546875" style="41" customWidth="1"/>
    <col min="489" max="489" width="17.5703125" style="41" customWidth="1"/>
    <col min="490" max="721" width="9.140625" style="41" customWidth="1"/>
    <col min="722" max="738" width="2.5703125" style="41" customWidth="1"/>
    <col min="739" max="740" width="2.7109375" style="41" customWidth="1"/>
    <col min="741" max="741" width="3.5703125" style="41" customWidth="1"/>
    <col min="742" max="742" width="6.28515625" style="41" customWidth="1"/>
    <col min="743" max="743" width="7.85546875" style="41" customWidth="1"/>
    <col min="744" max="744" width="17.85546875" style="41" customWidth="1"/>
    <col min="745" max="745" width="17.5703125" style="41" customWidth="1"/>
    <col min="746" max="977" width="9.140625" style="41" customWidth="1"/>
    <col min="978" max="994" width="2.5703125" style="41" customWidth="1"/>
    <col min="995" max="996" width="2.7109375" style="41" customWidth="1"/>
    <col min="997" max="997" width="3.5703125" style="41" customWidth="1"/>
    <col min="998" max="998" width="6.28515625" style="41" customWidth="1"/>
    <col min="999" max="999" width="7.85546875" style="41" customWidth="1"/>
    <col min="1000" max="1000" width="17.85546875" style="41" customWidth="1"/>
    <col min="1001" max="1001" width="17.5703125" style="41" customWidth="1"/>
    <col min="1002" max="1233" width="9.140625" style="41" customWidth="1"/>
    <col min="1234" max="1250" width="2.5703125" style="41" customWidth="1"/>
    <col min="1251" max="1252" width="2.7109375" style="41" customWidth="1"/>
    <col min="1253" max="1253" width="3.5703125" style="41" customWidth="1"/>
    <col min="1254" max="1254" width="6.28515625" style="41" customWidth="1"/>
    <col min="1255" max="1255" width="7.85546875" style="41" customWidth="1"/>
    <col min="1256" max="1256" width="17.85546875" style="41" customWidth="1"/>
    <col min="1257" max="1257" width="17.5703125" style="41" customWidth="1"/>
    <col min="1258" max="1489" width="9.140625" style="41" customWidth="1"/>
    <col min="1490" max="1506" width="2.5703125" style="41" customWidth="1"/>
    <col min="1507" max="1508" width="2.7109375" style="41" customWidth="1"/>
    <col min="1509" max="1509" width="3.5703125" style="41" customWidth="1"/>
    <col min="1510" max="1510" width="6.28515625" style="41" customWidth="1"/>
    <col min="1511" max="1511" width="7.85546875" style="41" customWidth="1"/>
    <col min="1512" max="1512" width="17.85546875" style="41" customWidth="1"/>
    <col min="1513" max="1513" width="17.5703125" style="41" customWidth="1"/>
    <col min="1514" max="1745" width="9.140625" style="41" customWidth="1"/>
    <col min="1746" max="1762" width="2.5703125" style="41" customWidth="1"/>
    <col min="1763" max="1764" width="2.7109375" style="41" customWidth="1"/>
    <col min="1765" max="1765" width="3.5703125" style="41" customWidth="1"/>
    <col min="1766" max="1766" width="6.28515625" style="41" customWidth="1"/>
    <col min="1767" max="1767" width="7.85546875" style="41" customWidth="1"/>
    <col min="1768" max="1768" width="17.85546875" style="41" customWidth="1"/>
    <col min="1769" max="1769" width="17.5703125" style="41" customWidth="1"/>
    <col min="1770" max="2001" width="9.140625" style="41" customWidth="1"/>
    <col min="2002" max="2018" width="2.5703125" style="41" customWidth="1"/>
    <col min="2019" max="2020" width="2.7109375" style="41" customWidth="1"/>
    <col min="2021" max="2021" width="3.5703125" style="41" customWidth="1"/>
    <col min="2022" max="2022" width="6.28515625" style="41" customWidth="1"/>
    <col min="2023" max="2023" width="7.85546875" style="41" customWidth="1"/>
    <col min="2024" max="2024" width="17.85546875" style="41" customWidth="1"/>
    <col min="2025" max="2025" width="17.5703125" style="41" customWidth="1"/>
    <col min="2026" max="2257" width="9.140625" style="41" customWidth="1"/>
    <col min="2258" max="2274" width="2.5703125" style="41" customWidth="1"/>
    <col min="2275" max="2276" width="2.7109375" style="41" customWidth="1"/>
    <col min="2277" max="2277" width="3.5703125" style="41" customWidth="1"/>
    <col min="2278" max="2278" width="6.28515625" style="41" customWidth="1"/>
    <col min="2279" max="2279" width="7.85546875" style="41" customWidth="1"/>
    <col min="2280" max="2280" width="17.85546875" style="41" customWidth="1"/>
    <col min="2281" max="2281" width="17.5703125" style="41" customWidth="1"/>
    <col min="2282" max="2513" width="9.140625" style="41" customWidth="1"/>
    <col min="2514" max="2530" width="2.5703125" style="41" customWidth="1"/>
    <col min="2531" max="2532" width="2.7109375" style="41" customWidth="1"/>
    <col min="2533" max="2533" width="3.5703125" style="41" customWidth="1"/>
    <col min="2534" max="2534" width="6.28515625" style="41" customWidth="1"/>
    <col min="2535" max="2535" width="7.85546875" style="41" customWidth="1"/>
    <col min="2536" max="2536" width="17.85546875" style="41" customWidth="1"/>
    <col min="2537" max="2537" width="17.5703125" style="41" customWidth="1"/>
    <col min="2538" max="2769" width="9.140625" style="41" customWidth="1"/>
    <col min="2770" max="2786" width="2.5703125" style="41" customWidth="1"/>
    <col min="2787" max="2788" width="2.7109375" style="41" customWidth="1"/>
    <col min="2789" max="2789" width="3.5703125" style="41" customWidth="1"/>
    <col min="2790" max="2790" width="6.28515625" style="41" customWidth="1"/>
    <col min="2791" max="2791" width="7.85546875" style="41" customWidth="1"/>
    <col min="2792" max="2792" width="17.85546875" style="41" customWidth="1"/>
    <col min="2793" max="2793" width="17.5703125" style="41" customWidth="1"/>
    <col min="2794" max="3025" width="9.140625" style="41" customWidth="1"/>
    <col min="3026" max="3042" width="2.5703125" style="41" customWidth="1"/>
    <col min="3043" max="3044" width="2.7109375" style="41" customWidth="1"/>
    <col min="3045" max="3045" width="3.5703125" style="41" customWidth="1"/>
    <col min="3046" max="3046" width="6.28515625" style="41" customWidth="1"/>
    <col min="3047" max="3047" width="7.85546875" style="41" customWidth="1"/>
    <col min="3048" max="3048" width="17.85546875" style="41" customWidth="1"/>
    <col min="3049" max="3049" width="17.5703125" style="41" customWidth="1"/>
    <col min="3050" max="3281" width="9.140625" style="41" customWidth="1"/>
    <col min="3282" max="3298" width="2.5703125" style="41" customWidth="1"/>
    <col min="3299" max="3300" width="2.7109375" style="41" customWidth="1"/>
    <col min="3301" max="3301" width="3.5703125" style="41" customWidth="1"/>
    <col min="3302" max="3302" width="6.28515625" style="41" customWidth="1"/>
    <col min="3303" max="3303" width="7.85546875" style="41" customWidth="1"/>
    <col min="3304" max="3304" width="17.85546875" style="41" customWidth="1"/>
    <col min="3305" max="3305" width="17.5703125" style="41" customWidth="1"/>
    <col min="3306" max="3537" width="9.140625" style="41" customWidth="1"/>
    <col min="3538" max="3554" width="2.5703125" style="41" customWidth="1"/>
    <col min="3555" max="3556" width="2.7109375" style="41" customWidth="1"/>
    <col min="3557" max="3557" width="3.5703125" style="41" customWidth="1"/>
    <col min="3558" max="3558" width="6.28515625" style="41" customWidth="1"/>
    <col min="3559" max="3559" width="7.85546875" style="41" customWidth="1"/>
    <col min="3560" max="3560" width="17.85546875" style="41" customWidth="1"/>
    <col min="3561" max="3561" width="17.5703125" style="41" customWidth="1"/>
    <col min="3562" max="3793" width="9.140625" style="41" customWidth="1"/>
    <col min="3794" max="3810" width="2.5703125" style="41" customWidth="1"/>
    <col min="3811" max="3812" width="2.7109375" style="41" customWidth="1"/>
    <col min="3813" max="3813" width="3.5703125" style="41" customWidth="1"/>
    <col min="3814" max="3814" width="6.28515625" style="41" customWidth="1"/>
    <col min="3815" max="3815" width="7.85546875" style="41" customWidth="1"/>
    <col min="3816" max="3816" width="17.85546875" style="41" customWidth="1"/>
    <col min="3817" max="3817" width="17.5703125" style="41" customWidth="1"/>
    <col min="3818" max="4049" width="9.140625" style="41" customWidth="1"/>
    <col min="4050" max="4066" width="2.5703125" style="41" customWidth="1"/>
    <col min="4067" max="4068" width="2.7109375" style="41" customWidth="1"/>
    <col min="4069" max="4069" width="3.5703125" style="41" customWidth="1"/>
    <col min="4070" max="4070" width="6.28515625" style="41" customWidth="1"/>
    <col min="4071" max="4071" width="7.85546875" style="41" customWidth="1"/>
    <col min="4072" max="4072" width="17.85546875" style="41" customWidth="1"/>
    <col min="4073" max="4073" width="17.5703125" style="41" customWidth="1"/>
    <col min="4074" max="4305" width="9.140625" style="41" customWidth="1"/>
    <col min="4306" max="4322" width="2.5703125" style="41" customWidth="1"/>
    <col min="4323" max="4324" width="2.7109375" style="41" customWidth="1"/>
    <col min="4325" max="4325" width="3.5703125" style="41" customWidth="1"/>
    <col min="4326" max="4326" width="6.28515625" style="41" customWidth="1"/>
    <col min="4327" max="4327" width="7.85546875" style="41" customWidth="1"/>
    <col min="4328" max="4328" width="17.85546875" style="41" customWidth="1"/>
    <col min="4329" max="4329" width="17.5703125" style="41" customWidth="1"/>
    <col min="4330" max="4561" width="9.140625" style="41" customWidth="1"/>
    <col min="4562" max="4578" width="2.5703125" style="41" customWidth="1"/>
    <col min="4579" max="4580" width="2.7109375" style="41" customWidth="1"/>
    <col min="4581" max="4581" width="3.5703125" style="41" customWidth="1"/>
    <col min="4582" max="4582" width="6.28515625" style="41" customWidth="1"/>
    <col min="4583" max="4583" width="7.85546875" style="41" customWidth="1"/>
    <col min="4584" max="4584" width="17.85546875" style="41" customWidth="1"/>
    <col min="4585" max="4585" width="17.5703125" style="41" customWidth="1"/>
    <col min="4586" max="4817" width="9.140625" style="41" customWidth="1"/>
    <col min="4818" max="4834" width="2.5703125" style="41" customWidth="1"/>
    <col min="4835" max="4836" width="2.7109375" style="41" customWidth="1"/>
    <col min="4837" max="4837" width="3.5703125" style="41" customWidth="1"/>
    <col min="4838" max="4838" width="6.28515625" style="41" customWidth="1"/>
    <col min="4839" max="4839" width="7.85546875" style="41" customWidth="1"/>
    <col min="4840" max="4840" width="17.85546875" style="41" customWidth="1"/>
    <col min="4841" max="4841" width="17.5703125" style="41" customWidth="1"/>
    <col min="4842" max="5073" width="9.140625" style="41" customWidth="1"/>
    <col min="5074" max="5090" width="2.5703125" style="41" customWidth="1"/>
    <col min="5091" max="5092" width="2.7109375" style="41" customWidth="1"/>
    <col min="5093" max="5093" width="3.5703125" style="41" customWidth="1"/>
    <col min="5094" max="5094" width="6.28515625" style="41" customWidth="1"/>
    <col min="5095" max="5095" width="7.85546875" style="41" customWidth="1"/>
    <col min="5096" max="5096" width="17.85546875" style="41" customWidth="1"/>
    <col min="5097" max="5097" width="17.5703125" style="41" customWidth="1"/>
    <col min="5098" max="5329" width="9.140625" style="41" customWidth="1"/>
    <col min="5330" max="5346" width="2.5703125" style="41" customWidth="1"/>
    <col min="5347" max="5348" width="2.7109375" style="41" customWidth="1"/>
    <col min="5349" max="5349" width="3.5703125" style="41" customWidth="1"/>
    <col min="5350" max="5350" width="6.28515625" style="41" customWidth="1"/>
    <col min="5351" max="5351" width="7.85546875" style="41" customWidth="1"/>
    <col min="5352" max="5352" width="17.85546875" style="41" customWidth="1"/>
    <col min="5353" max="5353" width="17.5703125" style="41" customWidth="1"/>
    <col min="5354" max="5585" width="9.140625" style="41" customWidth="1"/>
    <col min="5586" max="5602" width="2.5703125" style="41" customWidth="1"/>
    <col min="5603" max="5604" width="2.7109375" style="41" customWidth="1"/>
    <col min="5605" max="5605" width="3.5703125" style="41" customWidth="1"/>
    <col min="5606" max="5606" width="6.28515625" style="41" customWidth="1"/>
    <col min="5607" max="5607" width="7.85546875" style="41" customWidth="1"/>
    <col min="5608" max="5608" width="17.85546875" style="41" customWidth="1"/>
    <col min="5609" max="5609" width="17.5703125" style="41" customWidth="1"/>
    <col min="5610" max="5841" width="9.140625" style="41" customWidth="1"/>
    <col min="5842" max="5858" width="2.5703125" style="41" customWidth="1"/>
    <col min="5859" max="5860" width="2.7109375" style="41" customWidth="1"/>
    <col min="5861" max="5861" width="3.5703125" style="41" customWidth="1"/>
    <col min="5862" max="5862" width="6.28515625" style="41" customWidth="1"/>
    <col min="5863" max="5863" width="7.85546875" style="41" customWidth="1"/>
    <col min="5864" max="5864" width="17.85546875" style="41" customWidth="1"/>
    <col min="5865" max="5865" width="17.5703125" style="41" customWidth="1"/>
    <col min="5866" max="6097" width="9.140625" style="41" customWidth="1"/>
    <col min="6098" max="6114" width="2.5703125" style="41" customWidth="1"/>
    <col min="6115" max="6116" width="2.7109375" style="41" customWidth="1"/>
    <col min="6117" max="6117" width="3.5703125" style="41" customWidth="1"/>
    <col min="6118" max="6118" width="6.28515625" style="41" customWidth="1"/>
    <col min="6119" max="6119" width="7.85546875" style="41" customWidth="1"/>
    <col min="6120" max="6120" width="17.85546875" style="41" customWidth="1"/>
    <col min="6121" max="6121" width="17.5703125" style="41" customWidth="1"/>
    <col min="6122" max="6353" width="9.140625" style="41" customWidth="1"/>
    <col min="6354" max="6370" width="2.5703125" style="41" customWidth="1"/>
    <col min="6371" max="6372" width="2.7109375" style="41" customWidth="1"/>
    <col min="6373" max="6373" width="3.5703125" style="41" customWidth="1"/>
    <col min="6374" max="6374" width="6.28515625" style="41" customWidth="1"/>
    <col min="6375" max="6375" width="7.85546875" style="41" customWidth="1"/>
    <col min="6376" max="6376" width="17.85546875" style="41" customWidth="1"/>
    <col min="6377" max="6377" width="17.5703125" style="41" customWidth="1"/>
    <col min="6378" max="6609" width="9.140625" style="41" customWidth="1"/>
    <col min="6610" max="6626" width="2.5703125" style="41" customWidth="1"/>
    <col min="6627" max="6628" width="2.7109375" style="41" customWidth="1"/>
    <col min="6629" max="6629" width="3.5703125" style="41" customWidth="1"/>
    <col min="6630" max="6630" width="6.28515625" style="41" customWidth="1"/>
    <col min="6631" max="6631" width="7.85546875" style="41" customWidth="1"/>
    <col min="6632" max="6632" width="17.85546875" style="41" customWidth="1"/>
    <col min="6633" max="6633" width="17.5703125" style="41" customWidth="1"/>
    <col min="6634" max="6865" width="9.140625" style="41" customWidth="1"/>
    <col min="6866" max="6882" width="2.5703125" style="41" customWidth="1"/>
    <col min="6883" max="6884" width="2.7109375" style="41" customWidth="1"/>
    <col min="6885" max="6885" width="3.5703125" style="41" customWidth="1"/>
    <col min="6886" max="6886" width="6.28515625" style="41" customWidth="1"/>
    <col min="6887" max="6887" width="7.85546875" style="41" customWidth="1"/>
    <col min="6888" max="6888" width="17.85546875" style="41" customWidth="1"/>
    <col min="6889" max="6889" width="17.5703125" style="41" customWidth="1"/>
    <col min="6890" max="7121" width="9.140625" style="41" customWidth="1"/>
    <col min="7122" max="7138" width="2.5703125" style="41" customWidth="1"/>
    <col min="7139" max="7140" width="2.7109375" style="41" customWidth="1"/>
    <col min="7141" max="7141" width="3.5703125" style="41" customWidth="1"/>
    <col min="7142" max="7142" width="6.28515625" style="41" customWidth="1"/>
    <col min="7143" max="7143" width="7.85546875" style="41" customWidth="1"/>
    <col min="7144" max="7144" width="17.85546875" style="41" customWidth="1"/>
    <col min="7145" max="7145" width="17.5703125" style="41" customWidth="1"/>
    <col min="7146" max="7377" width="9.140625" style="41" customWidth="1"/>
    <col min="7378" max="7394" width="2.5703125" style="41" customWidth="1"/>
    <col min="7395" max="7396" width="2.7109375" style="41" customWidth="1"/>
    <col min="7397" max="7397" width="3.5703125" style="41" customWidth="1"/>
    <col min="7398" max="7398" width="6.28515625" style="41" customWidth="1"/>
    <col min="7399" max="7399" width="7.85546875" style="41" customWidth="1"/>
    <col min="7400" max="7400" width="17.85546875" style="41" customWidth="1"/>
    <col min="7401" max="7401" width="17.5703125" style="41" customWidth="1"/>
    <col min="7402" max="7633" width="9.140625" style="41" customWidth="1"/>
    <col min="7634" max="7650" width="2.5703125" style="41" customWidth="1"/>
    <col min="7651" max="7652" width="2.7109375" style="41" customWidth="1"/>
    <col min="7653" max="7653" width="3.5703125" style="41" customWidth="1"/>
    <col min="7654" max="7654" width="6.28515625" style="41" customWidth="1"/>
    <col min="7655" max="7655" width="7.85546875" style="41" customWidth="1"/>
    <col min="7656" max="7656" width="17.85546875" style="41" customWidth="1"/>
    <col min="7657" max="7657" width="17.5703125" style="41" customWidth="1"/>
    <col min="7658" max="7889" width="9.140625" style="41" customWidth="1"/>
    <col min="7890" max="7906" width="2.5703125" style="41" customWidth="1"/>
    <col min="7907" max="7908" width="2.7109375" style="41" customWidth="1"/>
    <col min="7909" max="7909" width="3.5703125" style="41" customWidth="1"/>
    <col min="7910" max="7910" width="6.28515625" style="41" customWidth="1"/>
    <col min="7911" max="7911" width="7.85546875" style="41" customWidth="1"/>
    <col min="7912" max="7912" width="17.85546875" style="41" customWidth="1"/>
    <col min="7913" max="7913" width="17.5703125" style="41" customWidth="1"/>
    <col min="7914" max="8145" width="9.140625" style="41" customWidth="1"/>
    <col min="8146" max="8162" width="2.5703125" style="41" customWidth="1"/>
    <col min="8163" max="8164" width="2.7109375" style="41" customWidth="1"/>
    <col min="8165" max="8165" width="3.5703125" style="41" customWidth="1"/>
    <col min="8166" max="8166" width="6.28515625" style="41" customWidth="1"/>
    <col min="8167" max="8167" width="7.85546875" style="41" customWidth="1"/>
    <col min="8168" max="8168" width="17.85546875" style="41" customWidth="1"/>
    <col min="8169" max="8169" width="17.5703125" style="41" customWidth="1"/>
    <col min="8170" max="8401" width="9.140625" style="41" customWidth="1"/>
    <col min="8402" max="8418" width="2.5703125" style="41" customWidth="1"/>
    <col min="8419" max="8420" width="2.7109375" style="41" customWidth="1"/>
    <col min="8421" max="8421" width="3.5703125" style="41" customWidth="1"/>
    <col min="8422" max="8422" width="6.28515625" style="41" customWidth="1"/>
    <col min="8423" max="8423" width="7.85546875" style="41" customWidth="1"/>
    <col min="8424" max="8424" width="17.85546875" style="41" customWidth="1"/>
    <col min="8425" max="8425" width="17.5703125" style="41" customWidth="1"/>
    <col min="8426" max="8657" width="9.140625" style="41" customWidth="1"/>
    <col min="8658" max="8674" width="2.5703125" style="41" customWidth="1"/>
    <col min="8675" max="8676" width="2.7109375" style="41" customWidth="1"/>
    <col min="8677" max="8677" width="3.5703125" style="41" customWidth="1"/>
    <col min="8678" max="8678" width="6.28515625" style="41" customWidth="1"/>
    <col min="8679" max="8679" width="7.85546875" style="41" customWidth="1"/>
    <col min="8680" max="8680" width="17.85546875" style="41" customWidth="1"/>
    <col min="8681" max="8681" width="17.5703125" style="41" customWidth="1"/>
    <col min="8682" max="8913" width="9.140625" style="41" customWidth="1"/>
    <col min="8914" max="8930" width="2.5703125" style="41" customWidth="1"/>
    <col min="8931" max="8932" width="2.7109375" style="41" customWidth="1"/>
    <col min="8933" max="8933" width="3.5703125" style="41" customWidth="1"/>
    <col min="8934" max="8934" width="6.28515625" style="41" customWidth="1"/>
    <col min="8935" max="8935" width="7.85546875" style="41" customWidth="1"/>
    <col min="8936" max="8936" width="17.85546875" style="41" customWidth="1"/>
    <col min="8937" max="8937" width="17.5703125" style="41" customWidth="1"/>
    <col min="8938" max="9169" width="9.140625" style="41" customWidth="1"/>
    <col min="9170" max="9186" width="2.5703125" style="41" customWidth="1"/>
    <col min="9187" max="9188" width="2.7109375" style="41" customWidth="1"/>
    <col min="9189" max="9189" width="3.5703125" style="41" customWidth="1"/>
    <col min="9190" max="9190" width="6.28515625" style="41" customWidth="1"/>
    <col min="9191" max="9191" width="7.85546875" style="41" customWidth="1"/>
    <col min="9192" max="9192" width="17.85546875" style="41" customWidth="1"/>
    <col min="9193" max="9193" width="17.5703125" style="41" customWidth="1"/>
    <col min="9194" max="9425" width="9.140625" style="41" customWidth="1"/>
    <col min="9426" max="9442" width="2.5703125" style="41" customWidth="1"/>
    <col min="9443" max="9444" width="2.7109375" style="41" customWidth="1"/>
    <col min="9445" max="9445" width="3.5703125" style="41" customWidth="1"/>
    <col min="9446" max="9446" width="6.28515625" style="41" customWidth="1"/>
    <col min="9447" max="9447" width="7.85546875" style="41" customWidth="1"/>
    <col min="9448" max="9448" width="17.85546875" style="41" customWidth="1"/>
    <col min="9449" max="9449" width="17.5703125" style="41" customWidth="1"/>
    <col min="9450" max="9681" width="9.140625" style="41" customWidth="1"/>
    <col min="9682" max="9698" width="2.5703125" style="41" customWidth="1"/>
    <col min="9699" max="9700" width="2.7109375" style="41" customWidth="1"/>
    <col min="9701" max="9701" width="3.5703125" style="41" customWidth="1"/>
    <col min="9702" max="9702" width="6.28515625" style="41" customWidth="1"/>
    <col min="9703" max="9703" width="7.85546875" style="41" customWidth="1"/>
    <col min="9704" max="9704" width="17.85546875" style="41" customWidth="1"/>
    <col min="9705" max="9705" width="17.5703125" style="41" customWidth="1"/>
    <col min="9706" max="9937" width="9.140625" style="41" customWidth="1"/>
    <col min="9938" max="9954" width="2.5703125" style="41" customWidth="1"/>
    <col min="9955" max="9956" width="2.7109375" style="41" customWidth="1"/>
    <col min="9957" max="9957" width="3.5703125" style="41" customWidth="1"/>
    <col min="9958" max="9958" width="6.28515625" style="41" customWidth="1"/>
    <col min="9959" max="9959" width="7.85546875" style="41" customWidth="1"/>
    <col min="9960" max="9960" width="17.85546875" style="41" customWidth="1"/>
    <col min="9961" max="9961" width="17.5703125" style="41" customWidth="1"/>
    <col min="9962" max="10193" width="9.140625" style="41" customWidth="1"/>
    <col min="10194" max="10210" width="2.5703125" style="41" customWidth="1"/>
    <col min="10211" max="10212" width="2.7109375" style="41" customWidth="1"/>
    <col min="10213" max="10213" width="3.5703125" style="41" customWidth="1"/>
    <col min="10214" max="10214" width="6.28515625" style="41" customWidth="1"/>
    <col min="10215" max="10215" width="7.85546875" style="41" customWidth="1"/>
    <col min="10216" max="10216" width="17.85546875" style="41" customWidth="1"/>
    <col min="10217" max="10217" width="17.5703125" style="41" customWidth="1"/>
    <col min="10218" max="10449" width="9.140625" style="41" customWidth="1"/>
    <col min="10450" max="10466" width="2.5703125" style="41" customWidth="1"/>
    <col min="10467" max="10468" width="2.7109375" style="41" customWidth="1"/>
    <col min="10469" max="10469" width="3.5703125" style="41" customWidth="1"/>
    <col min="10470" max="10470" width="6.28515625" style="41" customWidth="1"/>
    <col min="10471" max="10471" width="7.85546875" style="41" customWidth="1"/>
    <col min="10472" max="10472" width="17.85546875" style="41" customWidth="1"/>
    <col min="10473" max="10473" width="17.5703125" style="41" customWidth="1"/>
    <col min="10474" max="10705" width="9.140625" style="41" customWidth="1"/>
    <col min="10706" max="10722" width="2.5703125" style="41" customWidth="1"/>
    <col min="10723" max="10724" width="2.7109375" style="41" customWidth="1"/>
    <col min="10725" max="10725" width="3.5703125" style="41" customWidth="1"/>
    <col min="10726" max="10726" width="6.28515625" style="41" customWidth="1"/>
    <col min="10727" max="10727" width="7.85546875" style="41" customWidth="1"/>
    <col min="10728" max="10728" width="17.85546875" style="41" customWidth="1"/>
    <col min="10729" max="10729" width="17.5703125" style="41" customWidth="1"/>
    <col min="10730" max="10961" width="9.140625" style="41" customWidth="1"/>
    <col min="10962" max="10978" width="2.5703125" style="41" customWidth="1"/>
    <col min="10979" max="10980" width="2.7109375" style="41" customWidth="1"/>
    <col min="10981" max="10981" width="3.5703125" style="41" customWidth="1"/>
    <col min="10982" max="10982" width="6.28515625" style="41" customWidth="1"/>
    <col min="10983" max="10983" width="7.85546875" style="41" customWidth="1"/>
    <col min="10984" max="10984" width="17.85546875" style="41" customWidth="1"/>
    <col min="10985" max="10985" width="17.5703125" style="41" customWidth="1"/>
    <col min="10986" max="11217" width="9.140625" style="41" customWidth="1"/>
    <col min="11218" max="11234" width="2.5703125" style="41" customWidth="1"/>
    <col min="11235" max="11236" width="2.7109375" style="41" customWidth="1"/>
    <col min="11237" max="11237" width="3.5703125" style="41" customWidth="1"/>
    <col min="11238" max="11238" width="6.28515625" style="41" customWidth="1"/>
    <col min="11239" max="11239" width="7.85546875" style="41" customWidth="1"/>
    <col min="11240" max="11240" width="17.85546875" style="41" customWidth="1"/>
    <col min="11241" max="11241" width="17.5703125" style="41" customWidth="1"/>
    <col min="11242" max="11473" width="9.140625" style="41" customWidth="1"/>
    <col min="11474" max="11490" width="2.5703125" style="41" customWidth="1"/>
    <col min="11491" max="11492" width="2.7109375" style="41" customWidth="1"/>
    <col min="11493" max="11493" width="3.5703125" style="41" customWidth="1"/>
    <col min="11494" max="11494" width="6.28515625" style="41" customWidth="1"/>
    <col min="11495" max="11495" width="7.85546875" style="41" customWidth="1"/>
    <col min="11496" max="11496" width="17.85546875" style="41" customWidth="1"/>
    <col min="11497" max="11497" width="17.5703125" style="41" customWidth="1"/>
    <col min="11498" max="11729" width="9.140625" style="41" customWidth="1"/>
    <col min="11730" max="11746" width="2.5703125" style="41" customWidth="1"/>
    <col min="11747" max="11748" width="2.7109375" style="41" customWidth="1"/>
    <col min="11749" max="11749" width="3.5703125" style="41" customWidth="1"/>
    <col min="11750" max="11750" width="6.28515625" style="41" customWidth="1"/>
    <col min="11751" max="11751" width="7.85546875" style="41" customWidth="1"/>
    <col min="11752" max="11752" width="17.85546875" style="41" customWidth="1"/>
    <col min="11753" max="11753" width="17.5703125" style="41" customWidth="1"/>
    <col min="11754" max="11985" width="9.140625" style="41" customWidth="1"/>
    <col min="11986" max="12002" width="2.5703125" style="41" customWidth="1"/>
    <col min="12003" max="12004" width="2.7109375" style="41" customWidth="1"/>
    <col min="12005" max="12005" width="3.5703125" style="41" customWidth="1"/>
    <col min="12006" max="12006" width="6.28515625" style="41" customWidth="1"/>
    <col min="12007" max="12007" width="7.85546875" style="41" customWidth="1"/>
    <col min="12008" max="12008" width="17.85546875" style="41" customWidth="1"/>
    <col min="12009" max="12009" width="17.5703125" style="41" customWidth="1"/>
    <col min="12010" max="12241" width="9.140625" style="41" customWidth="1"/>
    <col min="12242" max="12258" width="2.5703125" style="41" customWidth="1"/>
    <col min="12259" max="12260" width="2.7109375" style="41" customWidth="1"/>
    <col min="12261" max="12261" width="3.5703125" style="41" customWidth="1"/>
    <col min="12262" max="12262" width="6.28515625" style="41" customWidth="1"/>
    <col min="12263" max="12263" width="7.85546875" style="41" customWidth="1"/>
    <col min="12264" max="12264" width="17.85546875" style="41" customWidth="1"/>
    <col min="12265" max="12265" width="17.5703125" style="41" customWidth="1"/>
    <col min="12266" max="12497" width="9.140625" style="41" customWidth="1"/>
    <col min="12498" max="12514" width="2.5703125" style="41" customWidth="1"/>
    <col min="12515" max="12516" width="2.7109375" style="41" customWidth="1"/>
    <col min="12517" max="12517" width="3.5703125" style="41" customWidth="1"/>
    <col min="12518" max="12518" width="6.28515625" style="41" customWidth="1"/>
    <col min="12519" max="12519" width="7.85546875" style="41" customWidth="1"/>
    <col min="12520" max="12520" width="17.85546875" style="41" customWidth="1"/>
    <col min="12521" max="12521" width="17.5703125" style="41" customWidth="1"/>
    <col min="12522" max="12753" width="9.140625" style="41" customWidth="1"/>
    <col min="12754" max="12770" width="2.5703125" style="41" customWidth="1"/>
    <col min="12771" max="12772" width="2.7109375" style="41" customWidth="1"/>
    <col min="12773" max="12773" width="3.5703125" style="41" customWidth="1"/>
    <col min="12774" max="12774" width="6.28515625" style="41" customWidth="1"/>
    <col min="12775" max="12775" width="7.85546875" style="41" customWidth="1"/>
    <col min="12776" max="12776" width="17.85546875" style="41" customWidth="1"/>
    <col min="12777" max="12777" width="17.5703125" style="41" customWidth="1"/>
    <col min="12778" max="13009" width="9.140625" style="41" customWidth="1"/>
    <col min="13010" max="13026" width="2.5703125" style="41" customWidth="1"/>
    <col min="13027" max="13028" width="2.7109375" style="41" customWidth="1"/>
    <col min="13029" max="13029" width="3.5703125" style="41" customWidth="1"/>
    <col min="13030" max="13030" width="6.28515625" style="41" customWidth="1"/>
    <col min="13031" max="13031" width="7.85546875" style="41" customWidth="1"/>
    <col min="13032" max="13032" width="17.85546875" style="41" customWidth="1"/>
    <col min="13033" max="13033" width="17.5703125" style="41" customWidth="1"/>
    <col min="13034" max="13265" width="9.140625" style="41" customWidth="1"/>
    <col min="13266" max="13282" width="2.5703125" style="41" customWidth="1"/>
    <col min="13283" max="13284" width="2.7109375" style="41" customWidth="1"/>
    <col min="13285" max="13285" width="3.5703125" style="41" customWidth="1"/>
    <col min="13286" max="13286" width="6.28515625" style="41" customWidth="1"/>
    <col min="13287" max="13287" width="7.85546875" style="41" customWidth="1"/>
    <col min="13288" max="13288" width="17.85546875" style="41" customWidth="1"/>
    <col min="13289" max="13289" width="17.5703125" style="41" customWidth="1"/>
    <col min="13290" max="13521" width="9.140625" style="41" customWidth="1"/>
    <col min="13522" max="13538" width="2.5703125" style="41" customWidth="1"/>
    <col min="13539" max="13540" width="2.7109375" style="41" customWidth="1"/>
    <col min="13541" max="13541" width="3.5703125" style="41" customWidth="1"/>
    <col min="13542" max="13542" width="6.28515625" style="41" customWidth="1"/>
    <col min="13543" max="13543" width="7.85546875" style="41" customWidth="1"/>
    <col min="13544" max="13544" width="17.85546875" style="41" customWidth="1"/>
    <col min="13545" max="13545" width="17.5703125" style="41" customWidth="1"/>
    <col min="13546" max="13777" width="9.140625" style="41" customWidth="1"/>
    <col min="13778" max="13794" width="2.5703125" style="41" customWidth="1"/>
    <col min="13795" max="13796" width="2.7109375" style="41" customWidth="1"/>
    <col min="13797" max="13797" width="3.5703125" style="41" customWidth="1"/>
    <col min="13798" max="13798" width="6.28515625" style="41" customWidth="1"/>
    <col min="13799" max="13799" width="7.85546875" style="41" customWidth="1"/>
    <col min="13800" max="13800" width="17.85546875" style="41" customWidth="1"/>
    <col min="13801" max="13801" width="17.5703125" style="41" customWidth="1"/>
    <col min="13802" max="14033" width="9.140625" style="41" customWidth="1"/>
    <col min="14034" max="14050" width="2.5703125" style="41" customWidth="1"/>
    <col min="14051" max="14052" width="2.7109375" style="41" customWidth="1"/>
    <col min="14053" max="14053" width="3.5703125" style="41" customWidth="1"/>
    <col min="14054" max="14054" width="6.28515625" style="41" customWidth="1"/>
    <col min="14055" max="14055" width="7.85546875" style="41" customWidth="1"/>
    <col min="14056" max="14056" width="17.85546875" style="41" customWidth="1"/>
    <col min="14057" max="14057" width="17.5703125" style="41" customWidth="1"/>
    <col min="14058" max="14289" width="9.140625" style="41" customWidth="1"/>
    <col min="14290" max="14306" width="2.5703125" style="41" customWidth="1"/>
    <col min="14307" max="14308" width="2.7109375" style="41" customWidth="1"/>
    <col min="14309" max="14309" width="3.5703125" style="41" customWidth="1"/>
    <col min="14310" max="14310" width="6.28515625" style="41" customWidth="1"/>
    <col min="14311" max="14311" width="7.85546875" style="41" customWidth="1"/>
    <col min="14312" max="14312" width="17.85546875" style="41" customWidth="1"/>
    <col min="14313" max="14313" width="17.5703125" style="41" customWidth="1"/>
    <col min="14314" max="14545" width="9.140625" style="41" customWidth="1"/>
    <col min="14546" max="14562" width="2.5703125" style="41" customWidth="1"/>
    <col min="14563" max="14564" width="2.7109375" style="41" customWidth="1"/>
    <col min="14565" max="14565" width="3.5703125" style="41" customWidth="1"/>
    <col min="14566" max="14566" width="6.28515625" style="41" customWidth="1"/>
    <col min="14567" max="14567" width="7.85546875" style="41" customWidth="1"/>
    <col min="14568" max="14568" width="17.85546875" style="41" customWidth="1"/>
    <col min="14569" max="14569" width="17.5703125" style="41" customWidth="1"/>
    <col min="14570" max="14801" width="9.140625" style="41" customWidth="1"/>
    <col min="14802" max="14818" width="2.5703125" style="41" customWidth="1"/>
    <col min="14819" max="14820" width="2.7109375" style="41" customWidth="1"/>
    <col min="14821" max="14821" width="3.5703125" style="41" customWidth="1"/>
    <col min="14822" max="14822" width="6.28515625" style="41" customWidth="1"/>
    <col min="14823" max="14823" width="7.85546875" style="41" customWidth="1"/>
    <col min="14824" max="14824" width="17.85546875" style="41" customWidth="1"/>
    <col min="14825" max="14825" width="17.5703125" style="41" customWidth="1"/>
    <col min="14826" max="15057" width="9.140625" style="41" customWidth="1"/>
    <col min="15058" max="15074" width="2.5703125" style="41" customWidth="1"/>
    <col min="15075" max="15076" width="2.7109375" style="41" customWidth="1"/>
    <col min="15077" max="15077" width="3.5703125" style="41" customWidth="1"/>
    <col min="15078" max="15078" width="6.28515625" style="41" customWidth="1"/>
    <col min="15079" max="15079" width="7.85546875" style="41" customWidth="1"/>
    <col min="15080" max="15080" width="17.85546875" style="41" customWidth="1"/>
    <col min="15081" max="15081" width="17.5703125" style="41" customWidth="1"/>
    <col min="15082" max="15313" width="9.140625" style="41" customWidth="1"/>
    <col min="15314" max="15330" width="2.5703125" style="41" customWidth="1"/>
    <col min="15331" max="15332" width="2.7109375" style="41" customWidth="1"/>
    <col min="15333" max="15333" width="3.5703125" style="41" customWidth="1"/>
    <col min="15334" max="15334" width="6.28515625" style="41" customWidth="1"/>
    <col min="15335" max="15335" width="7.85546875" style="41" customWidth="1"/>
    <col min="15336" max="15336" width="17.85546875" style="41" customWidth="1"/>
    <col min="15337" max="15337" width="17.5703125" style="41" customWidth="1"/>
    <col min="15338" max="15569" width="9.140625" style="41" customWidth="1"/>
    <col min="15570" max="15586" width="2.5703125" style="41" customWidth="1"/>
    <col min="15587" max="15588" width="2.7109375" style="41" customWidth="1"/>
    <col min="15589" max="15589" width="3.5703125" style="41" customWidth="1"/>
    <col min="15590" max="15590" width="6.28515625" style="41" customWidth="1"/>
    <col min="15591" max="15591" width="7.85546875" style="41" customWidth="1"/>
    <col min="15592" max="15592" width="17.85546875" style="41" customWidth="1"/>
    <col min="15593" max="15593" width="17.5703125" style="41" customWidth="1"/>
    <col min="15594" max="15825" width="9.140625" style="41" customWidth="1"/>
    <col min="15826" max="15842" width="2.5703125" style="41" customWidth="1"/>
    <col min="15843" max="15844" width="2.7109375" style="41" customWidth="1"/>
    <col min="15845" max="15845" width="3.5703125" style="41" customWidth="1"/>
    <col min="15846" max="15846" width="6.28515625" style="41" customWidth="1"/>
    <col min="15847" max="15847" width="7.85546875" style="41" customWidth="1"/>
    <col min="15848" max="15848" width="17.85546875" style="41" customWidth="1"/>
    <col min="15849" max="15849" width="17.5703125" style="41" customWidth="1"/>
    <col min="15850" max="16081" width="9.140625" style="41" customWidth="1"/>
    <col min="16082" max="16098" width="2.5703125" style="41" customWidth="1"/>
    <col min="16099" max="16100" width="2.7109375" style="41" customWidth="1"/>
    <col min="16101" max="16101" width="3.5703125" style="41" customWidth="1"/>
    <col min="16102" max="16102" width="6.28515625" style="41" customWidth="1"/>
    <col min="16103" max="16103" width="7.85546875" style="41" customWidth="1"/>
    <col min="16104" max="16104" width="17.85546875" style="41" customWidth="1"/>
    <col min="16105" max="16105" width="17.5703125" style="41" customWidth="1"/>
    <col min="16106" max="16337" width="9.140625" style="41" customWidth="1"/>
    <col min="16338" max="16381" width="8.85546875" style="41"/>
    <col min="16382" max="16384" width="8.85546875" style="41" customWidth="1"/>
  </cols>
  <sheetData>
    <row r="1" spans="1:5" s="40" customFormat="1" ht="14.25" customHeight="1" x14ac:dyDescent="0.2">
      <c r="A1" s="56"/>
      <c r="B1" s="56"/>
      <c r="C1" s="57"/>
      <c r="D1" s="57"/>
      <c r="E1" s="56"/>
    </row>
    <row r="2" spans="1:5" s="1" customFormat="1" ht="10.15" customHeight="1" x14ac:dyDescent="0.25">
      <c r="C2" s="57"/>
      <c r="D2" s="57"/>
    </row>
    <row r="3" spans="1:5" s="40" customFormat="1" ht="11.25" customHeight="1" x14ac:dyDescent="0.2">
      <c r="A3" s="56"/>
      <c r="B3" s="56"/>
      <c r="C3" s="129"/>
      <c r="D3" s="129"/>
    </row>
    <row r="4" spans="1:5" s="43" customFormat="1" ht="16.5" customHeight="1" x14ac:dyDescent="0.25">
      <c r="A4" s="130" t="s">
        <v>130</v>
      </c>
      <c r="B4" s="130"/>
      <c r="C4" s="130"/>
      <c r="D4" s="130"/>
      <c r="E4" s="44"/>
    </row>
    <row r="5" spans="1:5" s="40" customFormat="1" ht="17.25" customHeight="1" x14ac:dyDescent="0.2">
      <c r="A5" s="130" t="s">
        <v>41</v>
      </c>
      <c r="B5" s="130"/>
      <c r="C5" s="130"/>
      <c r="D5" s="130"/>
      <c r="E5" s="56"/>
    </row>
    <row r="6" spans="1:5" s="40" customFormat="1" ht="10.5" customHeight="1" x14ac:dyDescent="0.2">
      <c r="A6" s="131"/>
      <c r="B6" s="131"/>
      <c r="C6" s="131"/>
      <c r="D6" s="131"/>
      <c r="E6" s="56"/>
    </row>
    <row r="7" spans="1:5" s="40" customFormat="1" ht="12" customHeight="1" x14ac:dyDescent="0.2">
      <c r="A7" s="56"/>
      <c r="B7" s="56"/>
      <c r="C7" s="56"/>
      <c r="D7" s="3" t="s">
        <v>0</v>
      </c>
      <c r="E7" s="56"/>
    </row>
    <row r="8" spans="1:5" s="40" customFormat="1" ht="23.25" customHeight="1" x14ac:dyDescent="0.2">
      <c r="A8" s="4" t="s">
        <v>1</v>
      </c>
      <c r="B8" s="4" t="s">
        <v>45</v>
      </c>
      <c r="C8" s="5" t="s">
        <v>133</v>
      </c>
      <c r="D8" s="6" t="s">
        <v>134</v>
      </c>
      <c r="E8" s="56"/>
    </row>
    <row r="9" spans="1:5" s="56" customFormat="1" ht="16.149999999999999" customHeight="1" x14ac:dyDescent="0.2">
      <c r="A9" s="72" t="s">
        <v>35</v>
      </c>
      <c r="B9" s="4"/>
      <c r="C9" s="5"/>
      <c r="D9" s="6"/>
    </row>
    <row r="10" spans="1:5" s="56" customFormat="1" ht="12.75" customHeight="1" x14ac:dyDescent="0.2">
      <c r="A10" s="7" t="s">
        <v>27</v>
      </c>
      <c r="B10" s="74"/>
      <c r="C10" s="59">
        <f>SUM(C11:C14)</f>
        <v>3137091234.5900002</v>
      </c>
      <c r="D10" s="27">
        <f>SUM(D11:D14)</f>
        <v>3483421939.1500001</v>
      </c>
    </row>
    <row r="11" spans="1:5" s="56" customFormat="1" ht="12.75" customHeight="1" x14ac:dyDescent="0.2">
      <c r="A11" s="8" t="s">
        <v>3</v>
      </c>
      <c r="B11" s="74">
        <v>5</v>
      </c>
      <c r="C11" s="58">
        <v>2785649393</v>
      </c>
      <c r="D11" s="26">
        <v>3131984000</v>
      </c>
    </row>
    <row r="12" spans="1:5" s="56" customFormat="1" ht="12.75" customHeight="1" x14ac:dyDescent="0.2">
      <c r="A12" s="8" t="s">
        <v>4</v>
      </c>
      <c r="B12" s="74"/>
      <c r="C12" s="58">
        <v>25692292</v>
      </c>
      <c r="D12" s="26">
        <v>25688389.559999999</v>
      </c>
    </row>
    <row r="13" spans="1:5" s="56" customFormat="1" ht="12.75" customHeight="1" x14ac:dyDescent="0.2">
      <c r="A13" s="8" t="s">
        <v>50</v>
      </c>
      <c r="B13" s="74"/>
      <c r="C13" s="58">
        <v>316532435</v>
      </c>
      <c r="D13" s="26">
        <v>316532435</v>
      </c>
    </row>
    <row r="14" spans="1:5" s="56" customFormat="1" ht="12.75" customHeight="1" x14ac:dyDescent="0.2">
      <c r="A14" s="8" t="s">
        <v>5</v>
      </c>
      <c r="B14" s="74"/>
      <c r="C14" s="58">
        <v>9217114.5899999999</v>
      </c>
      <c r="D14" s="26">
        <v>9217114.5899999999</v>
      </c>
    </row>
    <row r="15" spans="1:5" s="56" customFormat="1" ht="12.75" customHeight="1" x14ac:dyDescent="0.2">
      <c r="A15" s="8"/>
      <c r="B15" s="74"/>
      <c r="C15" s="58"/>
      <c r="D15" s="26"/>
    </row>
    <row r="16" spans="1:5" s="56" customFormat="1" ht="12.75" customHeight="1" x14ac:dyDescent="0.2">
      <c r="A16" s="7" t="s">
        <v>52</v>
      </c>
      <c r="B16" s="74"/>
      <c r="C16" s="37">
        <f>SUM(C17:C24)</f>
        <v>1133313860.27</v>
      </c>
      <c r="D16" s="37">
        <f>SUM(D17:D24)</f>
        <v>1125009105</v>
      </c>
    </row>
    <row r="17" spans="1:5" s="56" customFormat="1" ht="12.75" customHeight="1" x14ac:dyDescent="0.2">
      <c r="A17" s="8" t="s">
        <v>51</v>
      </c>
      <c r="B17" s="74">
        <v>7</v>
      </c>
      <c r="C17" s="82">
        <v>444079000</v>
      </c>
      <c r="D17" s="82">
        <f>462205900-1</f>
        <v>462205899</v>
      </c>
    </row>
    <row r="18" spans="1:5" s="56" customFormat="1" ht="12.75" customHeight="1" x14ac:dyDescent="0.2">
      <c r="A18" s="8" t="s">
        <v>53</v>
      </c>
      <c r="B18" s="74">
        <v>8</v>
      </c>
      <c r="C18" s="58">
        <v>58643000</v>
      </c>
      <c r="D18" s="26">
        <v>34591995</v>
      </c>
    </row>
    <row r="19" spans="1:5" s="56" customFormat="1" ht="12.75" customHeight="1" x14ac:dyDescent="0.2">
      <c r="A19" s="8" t="s">
        <v>54</v>
      </c>
      <c r="B19" s="74">
        <v>9</v>
      </c>
      <c r="C19" s="58">
        <v>470161000</v>
      </c>
      <c r="D19" s="26">
        <v>473025000</v>
      </c>
    </row>
    <row r="20" spans="1:5" s="56" customFormat="1" ht="12.75" customHeight="1" x14ac:dyDescent="0.2">
      <c r="A20" s="8" t="s">
        <v>55</v>
      </c>
      <c r="B20" s="74"/>
      <c r="C20" s="58">
        <v>12207090</v>
      </c>
      <c r="D20" s="26">
        <v>12207090</v>
      </c>
    </row>
    <row r="21" spans="1:5" s="56" customFormat="1" ht="12.75" customHeight="1" x14ac:dyDescent="0.2">
      <c r="A21" s="8" t="s">
        <v>56</v>
      </c>
      <c r="B21" s="74"/>
      <c r="C21" s="58">
        <v>140557010.27000001</v>
      </c>
      <c r="D21" s="26">
        <v>130000000</v>
      </c>
    </row>
    <row r="22" spans="1:5" s="56" customFormat="1" ht="12.75" customHeight="1" x14ac:dyDescent="0.2">
      <c r="A22" s="8" t="s">
        <v>57</v>
      </c>
      <c r="B22" s="74"/>
      <c r="C22" s="58">
        <v>149196</v>
      </c>
      <c r="D22" s="26">
        <v>149196</v>
      </c>
    </row>
    <row r="23" spans="1:5" s="56" customFormat="1" ht="12.75" customHeight="1" x14ac:dyDescent="0.2">
      <c r="A23" s="73" t="s">
        <v>58</v>
      </c>
      <c r="B23" s="75">
        <v>6</v>
      </c>
      <c r="C23" s="58">
        <v>5306564</v>
      </c>
      <c r="D23" s="26">
        <v>4053279</v>
      </c>
    </row>
    <row r="24" spans="1:5" s="56" customFormat="1" ht="12.75" customHeight="1" x14ac:dyDescent="0.2">
      <c r="A24" s="73" t="s">
        <v>59</v>
      </c>
      <c r="B24" s="75">
        <v>10</v>
      </c>
      <c r="C24" s="58">
        <v>2211000</v>
      </c>
      <c r="D24" s="26">
        <v>8776646</v>
      </c>
    </row>
    <row r="25" spans="1:5" s="40" customFormat="1" ht="12.75" customHeight="1" x14ac:dyDescent="0.2">
      <c r="A25" s="9" t="s">
        <v>40</v>
      </c>
      <c r="B25" s="75"/>
      <c r="C25" s="27">
        <f>C16+C10</f>
        <v>4270405094.8600001</v>
      </c>
      <c r="D25" s="27">
        <f>D16+D10</f>
        <v>4608431044.1499996</v>
      </c>
      <c r="E25" s="56"/>
    </row>
    <row r="26" spans="1:5" s="56" customFormat="1" ht="12.75" customHeight="1" x14ac:dyDescent="0.2">
      <c r="A26" s="9"/>
      <c r="B26" s="75"/>
      <c r="C26" s="59"/>
      <c r="D26" s="27"/>
    </row>
    <row r="27" spans="1:5" s="40" customFormat="1" ht="12.75" customHeight="1" x14ac:dyDescent="0.2">
      <c r="A27" s="7" t="s">
        <v>36</v>
      </c>
      <c r="B27" s="74"/>
      <c r="C27" s="59"/>
      <c r="D27" s="27"/>
      <c r="E27" s="56"/>
    </row>
    <row r="28" spans="1:5" s="56" customFormat="1" ht="12.75" customHeight="1" x14ac:dyDescent="0.2">
      <c r="A28" s="7" t="s">
        <v>28</v>
      </c>
      <c r="B28" s="74"/>
      <c r="C28" s="27">
        <f>SUM(C29:C30)</f>
        <v>-1795746000</v>
      </c>
      <c r="D28" s="27">
        <f>SUM(D29:D30)</f>
        <v>-1475834218.6099999</v>
      </c>
      <c r="E28" s="87"/>
    </row>
    <row r="29" spans="1:5" s="56" customFormat="1" ht="12.75" customHeight="1" x14ac:dyDescent="0.2">
      <c r="A29" s="8" t="s">
        <v>67</v>
      </c>
      <c r="B29" s="74">
        <v>11</v>
      </c>
      <c r="C29" s="58">
        <v>186981000</v>
      </c>
      <c r="D29" s="26">
        <v>186981000</v>
      </c>
    </row>
    <row r="30" spans="1:5" s="56" customFormat="1" ht="12.75" customHeight="1" x14ac:dyDescent="0.2">
      <c r="A30" s="8" t="s">
        <v>26</v>
      </c>
      <c r="B30" s="74"/>
      <c r="C30" s="58">
        <v>-1982727000</v>
      </c>
      <c r="D30" s="26">
        <v>-1662815218.6099999</v>
      </c>
    </row>
    <row r="31" spans="1:5" s="56" customFormat="1" ht="12.75" customHeight="1" x14ac:dyDescent="0.2">
      <c r="A31" s="7"/>
      <c r="B31" s="74"/>
      <c r="C31" s="59"/>
      <c r="D31" s="27"/>
    </row>
    <row r="32" spans="1:5" s="56" customFormat="1" ht="12.75" customHeight="1" x14ac:dyDescent="0.2">
      <c r="A32" s="7" t="s">
        <v>29</v>
      </c>
      <c r="B32" s="74"/>
      <c r="C32" s="27">
        <f>SUM(C33:C35)</f>
        <v>3096117041.73</v>
      </c>
      <c r="D32" s="27">
        <f>SUM(D33:D35)</f>
        <v>3096117041.73</v>
      </c>
    </row>
    <row r="33" spans="1:5" s="56" customFormat="1" ht="12.75" customHeight="1" x14ac:dyDescent="0.2">
      <c r="A33" s="8" t="s">
        <v>39</v>
      </c>
      <c r="B33" s="74">
        <v>12</v>
      </c>
      <c r="C33" s="58">
        <v>2933028705.73</v>
      </c>
      <c r="D33" s="26">
        <v>2933028705.73</v>
      </c>
    </row>
    <row r="34" spans="1:5" s="56" customFormat="1" ht="12.75" customHeight="1" x14ac:dyDescent="0.2">
      <c r="A34" s="8" t="s">
        <v>60</v>
      </c>
      <c r="B34" s="74"/>
      <c r="C34" s="58">
        <v>87687000</v>
      </c>
      <c r="D34" s="26">
        <v>87687000</v>
      </c>
    </row>
    <row r="35" spans="1:5" s="56" customFormat="1" ht="12.75" customHeight="1" x14ac:dyDescent="0.2">
      <c r="A35" s="8" t="s">
        <v>61</v>
      </c>
      <c r="B35" s="74">
        <v>15</v>
      </c>
      <c r="C35" s="58">
        <v>75401336</v>
      </c>
      <c r="D35" s="26">
        <v>75401336</v>
      </c>
    </row>
    <row r="36" spans="1:5" s="56" customFormat="1" ht="12.75" customHeight="1" x14ac:dyDescent="0.2">
      <c r="A36" s="8"/>
      <c r="B36" s="74"/>
      <c r="C36" s="58"/>
      <c r="D36" s="26"/>
    </row>
    <row r="37" spans="1:5" s="56" customFormat="1" ht="12.75" customHeight="1" x14ac:dyDescent="0.2">
      <c r="A37" s="7" t="s">
        <v>30</v>
      </c>
      <c r="B37" s="74"/>
      <c r="C37" s="27">
        <f>SUM(C38:C43)</f>
        <v>2970033779.2999997</v>
      </c>
      <c r="D37" s="27">
        <f>SUM(D38:D43)</f>
        <v>2988148467.4499998</v>
      </c>
    </row>
    <row r="38" spans="1:5" s="56" customFormat="1" ht="12.75" customHeight="1" x14ac:dyDescent="0.2">
      <c r="A38" s="8" t="s">
        <v>39</v>
      </c>
      <c r="B38" s="74">
        <v>12</v>
      </c>
      <c r="C38" s="58">
        <v>1572570001.53</v>
      </c>
      <c r="D38" s="26">
        <v>1688790467.45</v>
      </c>
    </row>
    <row r="39" spans="1:5" s="56" customFormat="1" ht="12.75" customHeight="1" x14ac:dyDescent="0.2">
      <c r="A39" s="10" t="s">
        <v>62</v>
      </c>
      <c r="B39" s="76">
        <v>13</v>
      </c>
      <c r="C39" s="58">
        <v>431466000</v>
      </c>
      <c r="D39" s="26">
        <v>538633000</v>
      </c>
    </row>
    <row r="40" spans="1:5" s="56" customFormat="1" ht="12.75" customHeight="1" x14ac:dyDescent="0.2">
      <c r="A40" s="8" t="s">
        <v>63</v>
      </c>
      <c r="B40" s="74">
        <v>14</v>
      </c>
      <c r="C40" s="58">
        <v>282921937.25</v>
      </c>
      <c r="D40" s="26">
        <v>16000000</v>
      </c>
    </row>
    <row r="41" spans="1:5" s="56" customFormat="1" ht="13.9" customHeight="1" x14ac:dyDescent="0.2">
      <c r="A41" s="8" t="s">
        <v>64</v>
      </c>
      <c r="B41" s="74">
        <v>15</v>
      </c>
      <c r="C41" s="58">
        <v>186143840.52000001</v>
      </c>
      <c r="D41" s="26">
        <v>233479000</v>
      </c>
    </row>
    <row r="42" spans="1:5" s="56" customFormat="1" ht="13.9" customHeight="1" x14ac:dyDescent="0.2">
      <c r="A42" s="8" t="s">
        <v>65</v>
      </c>
      <c r="B42" s="74">
        <v>23</v>
      </c>
      <c r="C42" s="58">
        <v>279169000</v>
      </c>
      <c r="D42" s="26">
        <v>279169000</v>
      </c>
    </row>
    <row r="43" spans="1:5" s="56" customFormat="1" ht="12.75" customHeight="1" x14ac:dyDescent="0.2">
      <c r="A43" s="8" t="s">
        <v>66</v>
      </c>
      <c r="B43" s="74">
        <v>16</v>
      </c>
      <c r="C43" s="58">
        <v>217763000</v>
      </c>
      <c r="D43" s="26">
        <v>232077000</v>
      </c>
    </row>
    <row r="44" spans="1:5" s="40" customFormat="1" ht="12.75" customHeight="1" x14ac:dyDescent="0.2">
      <c r="A44" s="7" t="s">
        <v>37</v>
      </c>
      <c r="B44" s="74"/>
      <c r="C44" s="37">
        <f>C32+C37</f>
        <v>6066150821.0299997</v>
      </c>
      <c r="D44" s="37">
        <f>D32+D37</f>
        <v>6084265509.1800003</v>
      </c>
      <c r="E44" s="56"/>
    </row>
    <row r="45" spans="1:5" s="56" customFormat="1" ht="12.75" customHeight="1" x14ac:dyDescent="0.2">
      <c r="A45" s="7" t="s">
        <v>38</v>
      </c>
      <c r="B45" s="74"/>
      <c r="C45" s="37">
        <f>C44+C28</f>
        <v>4270404821.0299997</v>
      </c>
      <c r="D45" s="37">
        <f>D44+D28</f>
        <v>4608431290.5700006</v>
      </c>
      <c r="E45" s="87"/>
    </row>
    <row r="46" spans="1:5" s="38" customFormat="1" ht="12.75" customHeight="1" x14ac:dyDescent="0.25">
      <c r="A46" s="7" t="s">
        <v>25</v>
      </c>
      <c r="B46" s="74"/>
      <c r="C46" s="83">
        <f>(C25-C12-C32-C37)/C29*1000</f>
        <v>-9741.3000153491503</v>
      </c>
      <c r="D46" s="83">
        <v>7892.96</v>
      </c>
      <c r="E46" s="55"/>
    </row>
    <row r="47" spans="1:5" s="40" customFormat="1" ht="8.25" customHeight="1" x14ac:dyDescent="0.2">
      <c r="A47" s="56"/>
      <c r="B47" s="56"/>
      <c r="C47" s="56"/>
      <c r="D47" s="56"/>
      <c r="E47" s="56"/>
    </row>
    <row r="48" spans="1:5" s="40" customFormat="1" ht="12" customHeight="1" x14ac:dyDescent="0.2">
      <c r="A48" s="56"/>
      <c r="B48" s="56"/>
      <c r="C48" s="56"/>
      <c r="D48" s="56"/>
      <c r="E48" s="56"/>
    </row>
    <row r="49" spans="1:5" s="40" customFormat="1" ht="25.5" customHeight="1" x14ac:dyDescent="0.2">
      <c r="A49" s="56"/>
      <c r="B49" s="56"/>
      <c r="C49" s="56"/>
      <c r="D49" s="56"/>
      <c r="E49" s="56"/>
    </row>
    <row r="50" spans="1:5" s="40" customFormat="1" ht="12.75" customHeight="1" x14ac:dyDescent="0.2">
      <c r="A50" s="36" t="s">
        <v>46</v>
      </c>
      <c r="B50" s="36"/>
      <c r="C50" s="11"/>
      <c r="D50" s="56"/>
      <c r="E50" s="56"/>
    </row>
    <row r="51" spans="1:5" s="40" customFormat="1" ht="18.75" customHeight="1" x14ac:dyDescent="0.2">
      <c r="A51" s="12" t="s">
        <v>6</v>
      </c>
      <c r="B51" s="12"/>
      <c r="C51" s="13" t="s">
        <v>7</v>
      </c>
      <c r="D51" s="56"/>
      <c r="E51" s="56"/>
    </row>
    <row r="52" spans="1:5" s="40" customFormat="1" ht="19.5" customHeight="1" x14ac:dyDescent="0.2">
      <c r="A52" s="36" t="s">
        <v>47</v>
      </c>
      <c r="B52" s="36"/>
      <c r="C52" s="11"/>
      <c r="D52" s="56"/>
      <c r="E52" s="56"/>
    </row>
    <row r="53" spans="1:5" s="40" customFormat="1" ht="9.75" customHeight="1" x14ac:dyDescent="0.2">
      <c r="A53" s="14" t="s">
        <v>8</v>
      </c>
      <c r="B53" s="14"/>
      <c r="C53" s="13" t="s">
        <v>7</v>
      </c>
      <c r="D53" s="56"/>
      <c r="E53" s="56"/>
    </row>
    <row r="54" spans="1:5" x14ac:dyDescent="0.2">
      <c r="A54" s="2"/>
      <c r="B54" s="2"/>
    </row>
    <row r="57" spans="1:5" x14ac:dyDescent="0.2">
      <c r="C57" s="15"/>
      <c r="D57" s="15"/>
    </row>
  </sheetData>
  <mergeCells count="3">
    <mergeCell ref="A5:D5"/>
    <mergeCell ref="A6:D6"/>
    <mergeCell ref="A4:D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abSelected="1" workbookViewId="0">
      <selection activeCell="D21" sqref="D21"/>
    </sheetView>
  </sheetViews>
  <sheetFormatPr defaultColWidth="9.140625" defaultRowHeight="14.25" x14ac:dyDescent="0.2"/>
  <cols>
    <col min="1" max="1" width="54.140625" style="16" customWidth="1"/>
    <col min="2" max="2" width="9" style="16" customWidth="1"/>
    <col min="3" max="3" width="17.85546875" style="30" customWidth="1"/>
    <col min="4" max="4" width="17.5703125" style="16" customWidth="1"/>
    <col min="5" max="16384" width="9.140625" style="45"/>
  </cols>
  <sheetData>
    <row r="1" spans="1:6" x14ac:dyDescent="0.2">
      <c r="A1" s="42"/>
      <c r="B1" s="42"/>
      <c r="C1" s="70"/>
      <c r="D1" s="70"/>
    </row>
    <row r="2" spans="1:6" x14ac:dyDescent="0.2">
      <c r="C2" s="70"/>
      <c r="D2" s="70"/>
    </row>
    <row r="3" spans="1:6" ht="15" customHeight="1" x14ac:dyDescent="0.25">
      <c r="A3" s="17"/>
      <c r="B3" s="17"/>
      <c r="C3" s="69"/>
      <c r="D3" s="71"/>
      <c r="E3" s="69"/>
    </row>
    <row r="4" spans="1:6" x14ac:dyDescent="0.2">
      <c r="A4" s="40"/>
      <c r="B4" s="56"/>
      <c r="C4" s="39"/>
      <c r="D4" s="39"/>
    </row>
    <row r="5" spans="1:6" ht="15.75" x14ac:dyDescent="0.2">
      <c r="A5" s="132" t="str">
        <f>'ББ '!A4:D4</f>
        <v>АО Жалтырбулак</v>
      </c>
      <c r="B5" s="132"/>
      <c r="C5" s="132"/>
      <c r="D5" s="132"/>
    </row>
    <row r="6" spans="1:6" ht="15.75" x14ac:dyDescent="0.2">
      <c r="A6" s="132" t="s">
        <v>135</v>
      </c>
      <c r="B6" s="132"/>
      <c r="C6" s="132"/>
      <c r="D6" s="132"/>
    </row>
    <row r="7" spans="1:6" x14ac:dyDescent="0.2">
      <c r="A7" s="133"/>
      <c r="B7" s="133"/>
      <c r="C7" s="133"/>
      <c r="D7" s="133"/>
    </row>
    <row r="8" spans="1:6" x14ac:dyDescent="0.2">
      <c r="A8" s="128"/>
      <c r="B8" s="128"/>
      <c r="C8" s="128"/>
      <c r="D8" s="128"/>
    </row>
    <row r="9" spans="1:6" x14ac:dyDescent="0.2">
      <c r="A9" s="42"/>
      <c r="B9" s="42"/>
      <c r="C9" s="48"/>
      <c r="D9" s="18" t="s">
        <v>0</v>
      </c>
    </row>
    <row r="10" spans="1:6" ht="42.75" customHeight="1" x14ac:dyDescent="0.2">
      <c r="A10" s="19" t="s">
        <v>1</v>
      </c>
      <c r="B10" s="19" t="s">
        <v>45</v>
      </c>
      <c r="C10" s="20" t="s">
        <v>136</v>
      </c>
      <c r="D10" s="21" t="s">
        <v>137</v>
      </c>
    </row>
    <row r="11" spans="1:6" x14ac:dyDescent="0.2">
      <c r="A11" s="22" t="s">
        <v>34</v>
      </c>
      <c r="B11" s="78">
        <v>17</v>
      </c>
      <c r="C11" s="61">
        <v>1025960907.21</v>
      </c>
      <c r="D11" s="62">
        <v>874574064</v>
      </c>
      <c r="F11" s="49"/>
    </row>
    <row r="12" spans="1:6" x14ac:dyDescent="0.2">
      <c r="A12" s="23" t="s">
        <v>42</v>
      </c>
      <c r="B12" s="79">
        <v>18</v>
      </c>
      <c r="C12" s="61">
        <v>1155121000</v>
      </c>
      <c r="D12" s="62">
        <v>503178853</v>
      </c>
      <c r="F12" s="49"/>
    </row>
    <row r="13" spans="1:6" ht="14.45" customHeight="1" x14ac:dyDescent="0.2">
      <c r="A13" s="24" t="s">
        <v>31</v>
      </c>
      <c r="B13" s="77"/>
      <c r="C13" s="63">
        <f>C11-C12</f>
        <v>-129160092.78999996</v>
      </c>
      <c r="D13" s="65">
        <f>D11-D12</f>
        <v>371395211</v>
      </c>
      <c r="F13" s="50"/>
    </row>
    <row r="14" spans="1:6" ht="12.75" customHeight="1" x14ac:dyDescent="0.2">
      <c r="A14" s="25" t="s">
        <v>11</v>
      </c>
      <c r="B14" s="77">
        <v>19</v>
      </c>
      <c r="C14" s="26">
        <v>129324000</v>
      </c>
      <c r="D14" s="62">
        <v>55161858</v>
      </c>
      <c r="F14" s="50"/>
    </row>
    <row r="15" spans="1:6" ht="12.75" customHeight="1" x14ac:dyDescent="0.2">
      <c r="A15" s="25" t="s">
        <v>32</v>
      </c>
      <c r="B15" s="77"/>
      <c r="C15" s="26">
        <v>1607142.84</v>
      </c>
      <c r="D15" s="62">
        <v>1607143</v>
      </c>
      <c r="F15" s="50"/>
    </row>
    <row r="16" spans="1:6" ht="12.75" customHeight="1" x14ac:dyDescent="0.2">
      <c r="A16" s="25" t="s">
        <v>68</v>
      </c>
      <c r="B16" s="77"/>
      <c r="C16" s="26"/>
      <c r="D16" s="62"/>
      <c r="F16" s="50"/>
    </row>
    <row r="17" spans="1:6" ht="12.75" customHeight="1" x14ac:dyDescent="0.2">
      <c r="A17" s="25" t="s">
        <v>71</v>
      </c>
      <c r="B17" s="77"/>
      <c r="C17" s="26">
        <v>3146000</v>
      </c>
      <c r="D17" s="62"/>
      <c r="F17" s="50"/>
    </row>
    <row r="18" spans="1:6" ht="12.75" customHeight="1" x14ac:dyDescent="0.2">
      <c r="A18" s="25" t="s">
        <v>69</v>
      </c>
      <c r="B18" s="77"/>
      <c r="C18" s="64"/>
      <c r="D18" s="62">
        <v>-14495438</v>
      </c>
      <c r="F18" s="50"/>
    </row>
    <row r="19" spans="1:6" x14ac:dyDescent="0.2">
      <c r="A19" s="84" t="s">
        <v>70</v>
      </c>
      <c r="B19" s="63"/>
      <c r="C19" s="65">
        <f>C13-C14-C15-C16+C17+C18</f>
        <v>-256945235.62999997</v>
      </c>
      <c r="D19" s="65">
        <f>D13-D14-D15-D16+D17+D18</f>
        <v>300130772</v>
      </c>
    </row>
    <row r="20" spans="1:6" x14ac:dyDescent="0.2">
      <c r="A20" s="22" t="s">
        <v>72</v>
      </c>
      <c r="B20" s="80">
        <v>12</v>
      </c>
      <c r="C20" s="66"/>
      <c r="D20" s="67">
        <v>1261</v>
      </c>
    </row>
    <row r="21" spans="1:6" x14ac:dyDescent="0.2">
      <c r="A21" s="22" t="s">
        <v>12</v>
      </c>
      <c r="B21" s="80">
        <v>20</v>
      </c>
      <c r="C21" s="66">
        <v>58408394.149999999</v>
      </c>
      <c r="D21" s="67">
        <v>50598485</v>
      </c>
    </row>
    <row r="22" spans="1:6" x14ac:dyDescent="0.2">
      <c r="A22" s="85" t="s">
        <v>73</v>
      </c>
      <c r="B22" s="81"/>
      <c r="C22" s="86">
        <f>C19+C20-C21</f>
        <v>-315353629.77999997</v>
      </c>
      <c r="D22" s="86">
        <f>D19+D20-D21</f>
        <v>249533548</v>
      </c>
    </row>
    <row r="23" spans="1:6" x14ac:dyDescent="0.2">
      <c r="A23" s="25" t="s">
        <v>13</v>
      </c>
      <c r="B23" s="77">
        <v>21</v>
      </c>
      <c r="C23" s="26"/>
      <c r="D23" s="67"/>
    </row>
    <row r="24" spans="1:6" x14ac:dyDescent="0.2">
      <c r="A24" s="24" t="s">
        <v>43</v>
      </c>
      <c r="B24" s="77"/>
      <c r="C24" s="27">
        <f>C22</f>
        <v>-315353629.77999997</v>
      </c>
      <c r="D24" s="86">
        <f>D22-D23</f>
        <v>249533548</v>
      </c>
    </row>
    <row r="25" spans="1:6" x14ac:dyDescent="0.2">
      <c r="A25" s="25" t="s">
        <v>33</v>
      </c>
      <c r="B25" s="77"/>
      <c r="C25" s="26"/>
      <c r="D25" s="26"/>
    </row>
    <row r="26" spans="1:6" ht="16.899999999999999" customHeight="1" x14ac:dyDescent="0.2">
      <c r="A26" s="24" t="s">
        <v>74</v>
      </c>
      <c r="B26" s="77"/>
      <c r="C26" s="27">
        <f>C24</f>
        <v>-315353629.77999997</v>
      </c>
      <c r="D26" s="27">
        <f>D24</f>
        <v>249533548</v>
      </c>
    </row>
    <row r="27" spans="1:6" x14ac:dyDescent="0.2">
      <c r="A27" s="28" t="s">
        <v>44</v>
      </c>
      <c r="B27" s="19"/>
      <c r="C27" s="26">
        <f>C26*1000/186981</f>
        <v>-1686554.4080949402</v>
      </c>
      <c r="D27" s="26">
        <f>D26*1000/186981</f>
        <v>1334539.5949321054</v>
      </c>
    </row>
    <row r="28" spans="1:6" x14ac:dyDescent="0.2">
      <c r="A28" s="32"/>
      <c r="B28" s="32"/>
      <c r="C28" s="33"/>
      <c r="D28" s="34"/>
    </row>
    <row r="29" spans="1:6" x14ac:dyDescent="0.2">
      <c r="A29" s="32"/>
      <c r="B29" s="32"/>
      <c r="C29" s="33"/>
      <c r="D29" s="34"/>
    </row>
    <row r="30" spans="1:6" x14ac:dyDescent="0.2">
      <c r="A30" s="56"/>
      <c r="B30" s="56"/>
      <c r="C30" s="56"/>
      <c r="D30" s="42"/>
    </row>
    <row r="31" spans="1:6" x14ac:dyDescent="0.2">
      <c r="A31" s="36" t="s">
        <v>46</v>
      </c>
      <c r="B31" s="36"/>
      <c r="C31" s="11"/>
      <c r="D31" s="48"/>
    </row>
    <row r="32" spans="1:6" x14ac:dyDescent="0.2">
      <c r="A32" s="12" t="s">
        <v>6</v>
      </c>
      <c r="B32" s="12"/>
      <c r="C32" s="13" t="s">
        <v>7</v>
      </c>
      <c r="D32" s="48"/>
    </row>
    <row r="33" spans="1:4" x14ac:dyDescent="0.2">
      <c r="A33" s="36" t="s">
        <v>47</v>
      </c>
      <c r="B33" s="36"/>
      <c r="C33" s="11"/>
      <c r="D33" s="48"/>
    </row>
    <row r="34" spans="1:4" x14ac:dyDescent="0.2">
      <c r="A34" s="14" t="s">
        <v>8</v>
      </c>
      <c r="B34" s="14"/>
      <c r="C34" s="13" t="s">
        <v>7</v>
      </c>
      <c r="D34" s="48"/>
    </row>
    <row r="35" spans="1:4" x14ac:dyDescent="0.2">
      <c r="A35" s="42"/>
      <c r="B35" s="42"/>
      <c r="C35" s="51"/>
      <c r="D35" s="48"/>
    </row>
    <row r="36" spans="1:4" x14ac:dyDescent="0.2">
      <c r="C36" s="29"/>
      <c r="D36" s="30"/>
    </row>
  </sheetData>
  <mergeCells count="3">
    <mergeCell ref="A5:D5"/>
    <mergeCell ref="A6:D6"/>
    <mergeCell ref="A7:D7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1"/>
  <sheetViews>
    <sheetView topLeftCell="A25" workbookViewId="0">
      <selection activeCell="E63" sqref="E63"/>
    </sheetView>
  </sheetViews>
  <sheetFormatPr defaultColWidth="9.140625" defaultRowHeight="15" x14ac:dyDescent="0.25"/>
  <cols>
    <col min="1" max="1" width="44.28515625" style="89" customWidth="1"/>
    <col min="2" max="2" width="17.85546875" style="89" customWidth="1"/>
    <col min="3" max="3" width="20.85546875" style="89" customWidth="1"/>
    <col min="4" max="4" width="9.140625" style="88"/>
    <col min="5" max="5" width="11.42578125" style="88" bestFit="1" customWidth="1"/>
    <col min="6" max="16384" width="9.140625" style="88"/>
  </cols>
  <sheetData>
    <row r="1" spans="1:3" ht="15.75" x14ac:dyDescent="0.25">
      <c r="A1" s="134" t="str">
        <f>'ББ '!A4:D4</f>
        <v>АО Жалтырбулак</v>
      </c>
      <c r="B1" s="134"/>
      <c r="C1" s="134"/>
    </row>
    <row r="2" spans="1:3" ht="28.5" customHeight="1" x14ac:dyDescent="0.25">
      <c r="A2" s="134" t="s">
        <v>22</v>
      </c>
      <c r="B2" s="134"/>
      <c r="C2" s="134"/>
    </row>
    <row r="3" spans="1:3" ht="12" customHeight="1" x14ac:dyDescent="0.25">
      <c r="A3" s="135"/>
      <c r="B3" s="135"/>
      <c r="C3" s="135"/>
    </row>
    <row r="4" spans="1:3" ht="12" customHeight="1" x14ac:dyDescent="0.25">
      <c r="A4" s="88"/>
      <c r="B4" s="88"/>
      <c r="C4" s="90" t="s">
        <v>0</v>
      </c>
    </row>
    <row r="5" spans="1:3" ht="50.25" customHeight="1" x14ac:dyDescent="0.25">
      <c r="A5" s="105" t="s">
        <v>1</v>
      </c>
      <c r="B5" s="152" t="str">
        <f>ОПиУ!C10</f>
        <v xml:space="preserve">Шесть месяцев закончившиеся 30 июня 2021 </v>
      </c>
      <c r="C5" s="92" t="str">
        <f>ОПиУ!D10</f>
        <v xml:space="preserve">Шесть месяцев закончившиеся 30 июня 2020 </v>
      </c>
    </row>
    <row r="6" spans="1:3" ht="12" customHeight="1" x14ac:dyDescent="0.25">
      <c r="A6" s="106" t="s">
        <v>75</v>
      </c>
      <c r="B6" s="106"/>
      <c r="C6" s="106"/>
    </row>
    <row r="7" spans="1:3" ht="12" customHeight="1" x14ac:dyDescent="0.25">
      <c r="A7" s="104" t="s">
        <v>76</v>
      </c>
      <c r="B7" s="63">
        <f>B9+B10+B11+B13</f>
        <v>1007881862</v>
      </c>
      <c r="C7" s="63">
        <f>C9+C11+C13+C10</f>
        <v>1754616139</v>
      </c>
    </row>
    <row r="8" spans="1:3" ht="12" customHeight="1" x14ac:dyDescent="0.25">
      <c r="A8" s="107" t="s">
        <v>77</v>
      </c>
      <c r="B8" s="94" t="s">
        <v>2</v>
      </c>
      <c r="C8" s="94" t="s">
        <v>2</v>
      </c>
    </row>
    <row r="9" spans="1:3" ht="12" customHeight="1" x14ac:dyDescent="0.25">
      <c r="A9" s="100" t="s">
        <v>78</v>
      </c>
      <c r="B9" s="61">
        <f>566431862</f>
        <v>566431862</v>
      </c>
      <c r="C9" s="61">
        <v>887474892</v>
      </c>
    </row>
    <row r="10" spans="1:3" ht="12" customHeight="1" x14ac:dyDescent="0.25">
      <c r="A10" s="100" t="s">
        <v>79</v>
      </c>
      <c r="B10" s="95">
        <v>242100000</v>
      </c>
      <c r="C10" s="61">
        <v>22093000</v>
      </c>
    </row>
    <row r="11" spans="1:3" ht="12" customHeight="1" x14ac:dyDescent="0.25">
      <c r="A11" s="100" t="s">
        <v>80</v>
      </c>
      <c r="B11" s="61">
        <v>199350000</v>
      </c>
      <c r="C11" s="61">
        <v>843331792</v>
      </c>
    </row>
    <row r="12" spans="1:3" ht="12" customHeight="1" x14ac:dyDescent="0.25">
      <c r="A12" s="100" t="s">
        <v>81</v>
      </c>
      <c r="B12" s="94" t="s">
        <v>2</v>
      </c>
      <c r="C12" s="94"/>
    </row>
    <row r="13" spans="1:3" ht="14.45" customHeight="1" x14ac:dyDescent="0.25">
      <c r="A13" s="100" t="s">
        <v>82</v>
      </c>
      <c r="B13" s="95"/>
      <c r="C13" s="61">
        <v>1716455</v>
      </c>
    </row>
    <row r="14" spans="1:3" ht="16.149999999999999" customHeight="1" x14ac:dyDescent="0.25">
      <c r="A14" s="100" t="s">
        <v>83</v>
      </c>
      <c r="B14" s="63">
        <f>B16+B17+B18+B21+B22</f>
        <v>924607188</v>
      </c>
      <c r="C14" s="63">
        <f>C16+C17+C18+C21+C22</f>
        <v>1973392307</v>
      </c>
    </row>
    <row r="15" spans="1:3" ht="13.15" customHeight="1" x14ac:dyDescent="0.25">
      <c r="A15" s="107" t="s">
        <v>77</v>
      </c>
      <c r="B15" s="94" t="s">
        <v>2</v>
      </c>
      <c r="C15" s="94" t="s">
        <v>2</v>
      </c>
    </row>
    <row r="16" spans="1:3" ht="13.15" customHeight="1" x14ac:dyDescent="0.25">
      <c r="A16" s="100" t="s">
        <v>84</v>
      </c>
      <c r="B16" s="61">
        <v>417425658</v>
      </c>
      <c r="C16" s="61">
        <v>517622239</v>
      </c>
    </row>
    <row r="17" spans="1:3" ht="13.15" customHeight="1" x14ac:dyDescent="0.25">
      <c r="A17" s="100" t="s">
        <v>85</v>
      </c>
      <c r="B17" s="61">
        <v>103436505</v>
      </c>
      <c r="C17" s="61">
        <v>909778172</v>
      </c>
    </row>
    <row r="18" spans="1:3" ht="13.15" customHeight="1" x14ac:dyDescent="0.25">
      <c r="A18" s="100" t="s">
        <v>86</v>
      </c>
      <c r="B18" s="61">
        <v>142847881</v>
      </c>
      <c r="C18" s="61">
        <v>157193444</v>
      </c>
    </row>
    <row r="19" spans="1:3" ht="15.6" customHeight="1" x14ac:dyDescent="0.25">
      <c r="A19" s="100" t="s">
        <v>87</v>
      </c>
      <c r="B19" s="94" t="s">
        <v>2</v>
      </c>
      <c r="C19" s="94" t="s">
        <v>2</v>
      </c>
    </row>
    <row r="20" spans="1:3" ht="12" customHeight="1" x14ac:dyDescent="0.25">
      <c r="A20" s="100" t="s">
        <v>88</v>
      </c>
      <c r="B20" s="94" t="s">
        <v>2</v>
      </c>
      <c r="C20" s="94" t="s">
        <v>2</v>
      </c>
    </row>
    <row r="21" spans="1:3" ht="12" customHeight="1" x14ac:dyDescent="0.25">
      <c r="A21" s="100" t="s">
        <v>89</v>
      </c>
      <c r="B21" s="61">
        <v>245640362</v>
      </c>
      <c r="C21" s="61">
        <v>350710452</v>
      </c>
    </row>
    <row r="22" spans="1:3" ht="12" customHeight="1" x14ac:dyDescent="0.25">
      <c r="A22" s="100" t="s">
        <v>90</v>
      </c>
      <c r="B22" s="61">
        <f>15348347-91565</f>
        <v>15256782</v>
      </c>
      <c r="C22" s="61">
        <v>38088000</v>
      </c>
    </row>
    <row r="23" spans="1:3" ht="12" customHeight="1" x14ac:dyDescent="0.25">
      <c r="A23" s="110" t="s">
        <v>91</v>
      </c>
      <c r="B23" s="63">
        <f>B7-B14</f>
        <v>83274674</v>
      </c>
      <c r="C23" s="63">
        <f>C7-C14</f>
        <v>-218776168</v>
      </c>
    </row>
    <row r="24" spans="1:3" ht="12" customHeight="1" x14ac:dyDescent="0.25">
      <c r="A24" s="106" t="s">
        <v>92</v>
      </c>
      <c r="B24" s="106"/>
      <c r="C24" s="106"/>
    </row>
    <row r="25" spans="1:3" ht="12" customHeight="1" x14ac:dyDescent="0.25">
      <c r="A25" s="104" t="s">
        <v>76</v>
      </c>
      <c r="B25" s="96"/>
      <c r="C25" s="96"/>
    </row>
    <row r="26" spans="1:3" ht="14.45" customHeight="1" x14ac:dyDescent="0.25">
      <c r="A26" s="107" t="s">
        <v>77</v>
      </c>
      <c r="B26" s="94" t="s">
        <v>2</v>
      </c>
      <c r="C26" s="94" t="s">
        <v>2</v>
      </c>
    </row>
    <row r="27" spans="1:3" ht="12" customHeight="1" x14ac:dyDescent="0.25">
      <c r="A27" s="100" t="s">
        <v>93</v>
      </c>
      <c r="B27" s="94" t="s">
        <v>2</v>
      </c>
      <c r="C27" s="94" t="s">
        <v>2</v>
      </c>
    </row>
    <row r="28" spans="1:3" ht="12" customHeight="1" x14ac:dyDescent="0.25">
      <c r="A28" s="104" t="s">
        <v>94</v>
      </c>
      <c r="B28" s="94" t="s">
        <v>2</v>
      </c>
      <c r="C28" s="94" t="s">
        <v>2</v>
      </c>
    </row>
    <row r="29" spans="1:3" ht="12" customHeight="1" x14ac:dyDescent="0.25">
      <c r="A29" s="104" t="s">
        <v>95</v>
      </c>
      <c r="B29" s="94" t="s">
        <v>2</v>
      </c>
      <c r="C29" s="94" t="s">
        <v>2</v>
      </c>
    </row>
    <row r="30" spans="1:3" ht="12" customHeight="1" x14ac:dyDescent="0.25">
      <c r="A30" s="100" t="s">
        <v>96</v>
      </c>
      <c r="B30" s="94" t="s">
        <v>2</v>
      </c>
      <c r="C30" s="94" t="s">
        <v>2</v>
      </c>
    </row>
    <row r="31" spans="1:3" ht="12" customHeight="1" x14ac:dyDescent="0.25">
      <c r="A31" s="110" t="s">
        <v>97</v>
      </c>
      <c r="B31" s="94" t="s">
        <v>2</v>
      </c>
      <c r="C31" s="94" t="s">
        <v>2</v>
      </c>
    </row>
    <row r="32" spans="1:3" s="98" customFormat="1" ht="12" customHeight="1" x14ac:dyDescent="0.25">
      <c r="A32" s="111" t="s">
        <v>98</v>
      </c>
      <c r="B32" s="97" t="s">
        <v>2</v>
      </c>
      <c r="C32" s="97" t="s">
        <v>2</v>
      </c>
    </row>
    <row r="33" spans="1:3" ht="12" customHeight="1" x14ac:dyDescent="0.25">
      <c r="A33" s="100" t="s">
        <v>82</v>
      </c>
      <c r="B33" s="94" t="s">
        <v>2</v>
      </c>
      <c r="C33" s="94" t="s">
        <v>2</v>
      </c>
    </row>
    <row r="34" spans="1:3" ht="12" customHeight="1" x14ac:dyDescent="0.25">
      <c r="A34" s="104" t="s">
        <v>83</v>
      </c>
      <c r="B34" s="63">
        <f>B36</f>
        <v>149980</v>
      </c>
      <c r="C34" s="63">
        <f>C36</f>
        <v>308340</v>
      </c>
    </row>
    <row r="35" spans="1:3" ht="12" customHeight="1" x14ac:dyDescent="0.25">
      <c r="A35" s="109" t="s">
        <v>77</v>
      </c>
      <c r="B35" s="94" t="s">
        <v>2</v>
      </c>
      <c r="C35" s="94" t="s">
        <v>2</v>
      </c>
    </row>
    <row r="36" spans="1:3" ht="12" customHeight="1" x14ac:dyDescent="0.25">
      <c r="A36" s="104" t="s">
        <v>99</v>
      </c>
      <c r="B36" s="61">
        <v>149980</v>
      </c>
      <c r="C36" s="61">
        <v>308340</v>
      </c>
    </row>
    <row r="37" spans="1:3" ht="12" customHeight="1" x14ac:dyDescent="0.25">
      <c r="A37" s="100" t="s">
        <v>100</v>
      </c>
      <c r="B37" s="94" t="s">
        <v>2</v>
      </c>
      <c r="C37" s="94" t="s">
        <v>2</v>
      </c>
    </row>
    <row r="38" spans="1:3" ht="12" customHeight="1" x14ac:dyDescent="0.25">
      <c r="A38" s="100" t="s">
        <v>101</v>
      </c>
      <c r="B38" s="94" t="s">
        <v>2</v>
      </c>
      <c r="C38" s="94" t="s">
        <v>2</v>
      </c>
    </row>
    <row r="39" spans="1:3" ht="12" customHeight="1" x14ac:dyDescent="0.25">
      <c r="A39" s="100" t="s">
        <v>102</v>
      </c>
      <c r="B39" s="94" t="s">
        <v>2</v>
      </c>
      <c r="C39" s="94" t="s">
        <v>2</v>
      </c>
    </row>
    <row r="40" spans="1:3" ht="12" customHeight="1" x14ac:dyDescent="0.25">
      <c r="A40" s="100" t="s">
        <v>103</v>
      </c>
      <c r="B40" s="94" t="s">
        <v>2</v>
      </c>
      <c r="C40" s="94" t="s">
        <v>2</v>
      </c>
    </row>
    <row r="41" spans="1:3" s="98" customFormat="1" ht="12" customHeight="1" x14ac:dyDescent="0.25">
      <c r="A41" s="103" t="s">
        <v>104</v>
      </c>
      <c r="B41" s="97" t="s">
        <v>2</v>
      </c>
      <c r="C41" s="97" t="s">
        <v>2</v>
      </c>
    </row>
    <row r="42" spans="1:3" ht="12" customHeight="1" x14ac:dyDescent="0.25">
      <c r="A42" s="104" t="s">
        <v>90</v>
      </c>
      <c r="B42" s="94" t="s">
        <v>2</v>
      </c>
      <c r="C42" s="94" t="s">
        <v>2</v>
      </c>
    </row>
    <row r="43" spans="1:3" ht="12" customHeight="1" x14ac:dyDescent="0.25">
      <c r="A43" s="102" t="s">
        <v>105</v>
      </c>
      <c r="B43" s="63">
        <f>B25-B34</f>
        <v>-149980</v>
      </c>
      <c r="C43" s="63">
        <f>C25-C34</f>
        <v>-308340</v>
      </c>
    </row>
    <row r="44" spans="1:3" ht="12" customHeight="1" x14ac:dyDescent="0.25">
      <c r="A44" s="88"/>
      <c r="B44" s="88"/>
      <c r="C44" s="88"/>
    </row>
    <row r="45" spans="1:3" ht="12" customHeight="1" x14ac:dyDescent="0.25">
      <c r="A45" s="88"/>
      <c r="B45" s="88"/>
      <c r="C45" s="90" t="s">
        <v>0</v>
      </c>
    </row>
    <row r="46" spans="1:3" ht="12" customHeight="1" x14ac:dyDescent="0.25">
      <c r="A46" s="105" t="s">
        <v>1</v>
      </c>
      <c r="B46" s="91" t="s">
        <v>9</v>
      </c>
      <c r="C46" s="92" t="s">
        <v>10</v>
      </c>
    </row>
    <row r="47" spans="1:3" ht="12" customHeight="1" x14ac:dyDescent="0.25">
      <c r="A47" s="106" t="s">
        <v>106</v>
      </c>
      <c r="B47" s="106"/>
      <c r="C47" s="106"/>
    </row>
    <row r="48" spans="1:3" ht="12" customHeight="1" x14ac:dyDescent="0.25">
      <c r="A48" s="108" t="s">
        <v>76</v>
      </c>
      <c r="B48" s="63">
        <v>57545000</v>
      </c>
      <c r="C48" s="63">
        <f>C51+C53</f>
        <v>357850000</v>
      </c>
    </row>
    <row r="49" spans="1:5" ht="12" customHeight="1" x14ac:dyDescent="0.25">
      <c r="A49" s="109" t="s">
        <v>77</v>
      </c>
      <c r="B49" s="94" t="s">
        <v>2</v>
      </c>
      <c r="C49" s="94" t="s">
        <v>2</v>
      </c>
    </row>
    <row r="50" spans="1:5" ht="12" customHeight="1" x14ac:dyDescent="0.25">
      <c r="A50" s="104" t="s">
        <v>107</v>
      </c>
      <c r="B50" s="94" t="s">
        <v>2</v>
      </c>
      <c r="C50" s="94" t="s">
        <v>2</v>
      </c>
    </row>
    <row r="51" spans="1:5" ht="12" customHeight="1" x14ac:dyDescent="0.25">
      <c r="A51" s="104" t="s">
        <v>108</v>
      </c>
      <c r="B51" s="94" t="s">
        <v>2</v>
      </c>
      <c r="C51" s="61">
        <v>336000000</v>
      </c>
    </row>
    <row r="52" spans="1:5" ht="12" customHeight="1" x14ac:dyDescent="0.25">
      <c r="A52" s="104" t="s">
        <v>109</v>
      </c>
      <c r="B52" s="94" t="s">
        <v>2</v>
      </c>
      <c r="C52" s="94" t="s">
        <v>2</v>
      </c>
    </row>
    <row r="53" spans="1:5" ht="12" customHeight="1" x14ac:dyDescent="0.25">
      <c r="A53" s="104" t="s">
        <v>82</v>
      </c>
      <c r="B53" s="61">
        <v>57545000</v>
      </c>
      <c r="C53" s="61">
        <v>21850000</v>
      </c>
    </row>
    <row r="54" spans="1:5" ht="12" customHeight="1" x14ac:dyDescent="0.25">
      <c r="A54" s="108" t="s">
        <v>83</v>
      </c>
      <c r="B54" s="63">
        <f>B56+B59</f>
        <v>139416834</v>
      </c>
      <c r="C54" s="63">
        <f>C59</f>
        <v>138135460</v>
      </c>
    </row>
    <row r="55" spans="1:5" ht="12" customHeight="1" x14ac:dyDescent="0.25">
      <c r="A55" s="109" t="s">
        <v>77</v>
      </c>
      <c r="B55" s="94" t="s">
        <v>2</v>
      </c>
      <c r="C55" s="94" t="s">
        <v>2</v>
      </c>
    </row>
    <row r="56" spans="1:5" ht="12" customHeight="1" x14ac:dyDescent="0.25">
      <c r="A56" s="100" t="s">
        <v>110</v>
      </c>
      <c r="B56" s="61">
        <v>117904248</v>
      </c>
      <c r="C56" s="94" t="s">
        <v>2</v>
      </c>
    </row>
    <row r="57" spans="1:5" ht="12" customHeight="1" x14ac:dyDescent="0.25">
      <c r="A57" s="100" t="s">
        <v>111</v>
      </c>
      <c r="B57" s="94" t="s">
        <v>2</v>
      </c>
      <c r="C57" s="94" t="s">
        <v>2</v>
      </c>
    </row>
    <row r="58" spans="1:5" ht="12" customHeight="1" x14ac:dyDescent="0.25">
      <c r="A58" s="100" t="s">
        <v>112</v>
      </c>
      <c r="B58" s="94" t="s">
        <v>2</v>
      </c>
      <c r="C58" s="94" t="s">
        <v>2</v>
      </c>
    </row>
    <row r="59" spans="1:5" ht="12" customHeight="1" x14ac:dyDescent="0.25">
      <c r="A59" s="100" t="s">
        <v>113</v>
      </c>
      <c r="B59" s="61">
        <v>21512586</v>
      </c>
      <c r="C59" s="61">
        <v>138135460</v>
      </c>
    </row>
    <row r="60" spans="1:5" ht="27" customHeight="1" x14ac:dyDescent="0.25">
      <c r="A60" s="101" t="s">
        <v>114</v>
      </c>
      <c r="B60" s="63">
        <f>B48-B54</f>
        <v>-81871834</v>
      </c>
      <c r="C60" s="63">
        <f>C48-C54</f>
        <v>219714540</v>
      </c>
    </row>
    <row r="61" spans="1:5" ht="49.5" customHeight="1" x14ac:dyDescent="0.25">
      <c r="A61" s="101" t="s">
        <v>115</v>
      </c>
      <c r="B61" s="63">
        <f>B23+B43+B60</f>
        <v>1252860</v>
      </c>
      <c r="C61" s="63">
        <f>C23+C43+C60</f>
        <v>630032</v>
      </c>
    </row>
    <row r="62" spans="1:5" ht="12" customHeight="1" x14ac:dyDescent="0.25">
      <c r="A62" s="102" t="s">
        <v>23</v>
      </c>
      <c r="B62" s="61">
        <v>4053279.22</v>
      </c>
      <c r="C62" s="61">
        <v>527753</v>
      </c>
    </row>
    <row r="63" spans="1:5" ht="12" customHeight="1" x14ac:dyDescent="0.25">
      <c r="A63" s="102" t="s">
        <v>24</v>
      </c>
      <c r="B63" s="61">
        <v>5307000</v>
      </c>
      <c r="C63" s="61">
        <f>C61+C62</f>
        <v>1157785</v>
      </c>
      <c r="E63" s="153"/>
    </row>
    <row r="64" spans="1:5" ht="12" customHeight="1" x14ac:dyDescent="0.25">
      <c r="A64" s="88"/>
      <c r="B64" s="88"/>
      <c r="C64" s="88"/>
    </row>
    <row r="65" spans="1:3" ht="12" customHeight="1" x14ac:dyDescent="0.25">
      <c r="A65" s="32"/>
      <c r="B65" s="33"/>
      <c r="C65" s="88"/>
    </row>
    <row r="66" spans="1:3" ht="12" customHeight="1" x14ac:dyDescent="0.25">
      <c r="A66" s="56"/>
      <c r="B66" s="56"/>
      <c r="C66" s="88"/>
    </row>
    <row r="67" spans="1:3" ht="12" customHeight="1" x14ac:dyDescent="0.25">
      <c r="A67" s="36" t="s">
        <v>46</v>
      </c>
      <c r="B67" s="11"/>
      <c r="C67" s="88"/>
    </row>
    <row r="68" spans="1:3" ht="12" customHeight="1" x14ac:dyDescent="0.25">
      <c r="A68" s="12" t="s">
        <v>6</v>
      </c>
      <c r="B68" s="13" t="s">
        <v>7</v>
      </c>
      <c r="C68" s="88"/>
    </row>
    <row r="69" spans="1:3" ht="12" customHeight="1" x14ac:dyDescent="0.25">
      <c r="A69" s="36" t="s">
        <v>47</v>
      </c>
      <c r="B69" s="11"/>
      <c r="C69" s="88"/>
    </row>
    <row r="70" spans="1:3" ht="12" customHeight="1" x14ac:dyDescent="0.25">
      <c r="A70" s="14" t="s">
        <v>8</v>
      </c>
      <c r="B70" s="13" t="s">
        <v>7</v>
      </c>
      <c r="C70" s="88"/>
    </row>
    <row r="71" spans="1:3" ht="12" customHeight="1" x14ac:dyDescent="0.25">
      <c r="A71" s="88"/>
      <c r="B71" s="88"/>
      <c r="C71" s="88"/>
    </row>
  </sheetData>
  <mergeCells count="3">
    <mergeCell ref="A1:C1"/>
    <mergeCell ref="A2:C2"/>
    <mergeCell ref="A3:C3"/>
  </mergeCells>
  <pageMargins left="0.70866141732283472" right="0.31496062992125984" top="0.35433070866141736" bottom="0.35433070866141736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>
      <selection activeCell="W11" sqref="W11"/>
    </sheetView>
  </sheetViews>
  <sheetFormatPr defaultColWidth="9.140625" defaultRowHeight="14.25" x14ac:dyDescent="0.2"/>
  <cols>
    <col min="1" max="12" width="2.5703125" style="16" customWidth="1"/>
    <col min="13" max="13" width="6.140625" style="16" customWidth="1"/>
    <col min="14" max="14" width="2.5703125" style="16" customWidth="1"/>
    <col min="15" max="15" width="18.140625" style="30" customWidth="1"/>
    <col min="16" max="16" width="10.7109375" style="30" customWidth="1"/>
    <col min="17" max="17" width="11.7109375" style="30" customWidth="1"/>
    <col min="18" max="18" width="13.28515625" style="53" bestFit="1" customWidth="1"/>
    <col min="19" max="16384" width="9.140625" style="45"/>
  </cols>
  <sheetData>
    <row r="1" spans="1:20" ht="9.75" customHeight="1" x14ac:dyDescent="0.2">
      <c r="A1" s="17"/>
      <c r="B1" s="17"/>
      <c r="C1" s="17"/>
      <c r="D1" s="17"/>
      <c r="E1" s="17"/>
      <c r="F1" s="17"/>
      <c r="G1" s="17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20" s="53" customFormat="1" ht="15.75" x14ac:dyDescent="0.2">
      <c r="A2" s="46"/>
      <c r="B2" s="132" t="s">
        <v>130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47"/>
    </row>
    <row r="3" spans="1:20" s="53" customFormat="1" ht="15.75" x14ac:dyDescent="0.2">
      <c r="A3" s="132" t="s">
        <v>14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52"/>
      <c r="Q3" s="52"/>
    </row>
    <row r="4" spans="1:20" s="53" customFormat="1" x14ac:dyDescent="0.2">
      <c r="A4" s="133">
        <f>'ББ '!A6:D6</f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52"/>
      <c r="Q4" s="52"/>
    </row>
    <row r="5" spans="1:20" s="53" customFormat="1" ht="15" thickBo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2"/>
      <c r="P5" s="52"/>
      <c r="Q5" s="30" t="s">
        <v>0</v>
      </c>
    </row>
    <row r="6" spans="1:20" s="53" customFormat="1" ht="13.9" customHeight="1" x14ac:dyDescent="0.2">
      <c r="A6" s="146" t="s">
        <v>15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5" t="s">
        <v>116</v>
      </c>
      <c r="P6" s="145"/>
      <c r="Q6" s="145"/>
      <c r="R6" s="145"/>
      <c r="S6" s="141" t="s">
        <v>117</v>
      </c>
      <c r="T6" s="143" t="s">
        <v>16</v>
      </c>
    </row>
    <row r="7" spans="1:20" s="53" customFormat="1" ht="36.75" customHeight="1" x14ac:dyDescent="0.2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O7" s="114" t="s">
        <v>67</v>
      </c>
      <c r="P7" s="114" t="s">
        <v>118</v>
      </c>
      <c r="Q7" s="115" t="s">
        <v>119</v>
      </c>
      <c r="R7" s="115" t="s">
        <v>17</v>
      </c>
      <c r="S7" s="142"/>
      <c r="T7" s="144"/>
    </row>
    <row r="8" spans="1:20" s="53" customFormat="1" ht="12" customHeight="1" x14ac:dyDescent="0.2">
      <c r="A8" s="150">
        <v>1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16">
        <v>3</v>
      </c>
      <c r="P8" s="116">
        <v>4</v>
      </c>
      <c r="Q8" s="117">
        <v>5</v>
      </c>
      <c r="R8" s="117">
        <v>6</v>
      </c>
      <c r="S8" s="117">
        <v>7</v>
      </c>
      <c r="T8" s="118">
        <v>8</v>
      </c>
    </row>
    <row r="9" spans="1:20" s="53" customFormat="1" ht="12" customHeight="1" x14ac:dyDescent="0.2">
      <c r="A9" s="136" t="s">
        <v>132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19">
        <v>186981000</v>
      </c>
      <c r="P9" s="120" t="s">
        <v>2</v>
      </c>
      <c r="Q9" s="119">
        <v>-1662815219</v>
      </c>
      <c r="R9" s="119">
        <v>-1475834219</v>
      </c>
      <c r="S9" s="99" t="s">
        <v>2</v>
      </c>
      <c r="T9" s="119">
        <f>R9</f>
        <v>-1475834219</v>
      </c>
    </row>
    <row r="10" spans="1:20" s="53" customFormat="1" ht="12" customHeight="1" x14ac:dyDescent="0.2">
      <c r="A10" s="151" t="s">
        <v>120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21" t="s">
        <v>2</v>
      </c>
      <c r="P10" s="122" t="s">
        <v>2</v>
      </c>
      <c r="Q10" s="93" t="s">
        <v>2</v>
      </c>
      <c r="R10" s="99" t="s">
        <v>2</v>
      </c>
      <c r="S10" s="93" t="s">
        <v>2</v>
      </c>
      <c r="T10" s="123" t="s">
        <v>2</v>
      </c>
    </row>
    <row r="11" spans="1:20" s="53" customFormat="1" ht="12" customHeight="1" x14ac:dyDescent="0.2">
      <c r="A11" s="136" t="s">
        <v>121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19">
        <v>186981000</v>
      </c>
      <c r="P11" s="120" t="s">
        <v>2</v>
      </c>
      <c r="Q11" s="119">
        <f>Q9</f>
        <v>-1662815219</v>
      </c>
      <c r="R11" s="119">
        <f>R9</f>
        <v>-1475834219</v>
      </c>
      <c r="S11" s="99" t="s">
        <v>2</v>
      </c>
      <c r="T11" s="119">
        <f>R11</f>
        <v>-1475834219</v>
      </c>
    </row>
    <row r="12" spans="1:20" ht="12" customHeight="1" x14ac:dyDescent="0.2">
      <c r="A12" s="151" t="s">
        <v>122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21" t="s">
        <v>2</v>
      </c>
      <c r="P12" s="122" t="s">
        <v>2</v>
      </c>
      <c r="Q12" s="93" t="s">
        <v>2</v>
      </c>
      <c r="R12" s="99" t="s">
        <v>2</v>
      </c>
      <c r="S12" s="93" t="s">
        <v>2</v>
      </c>
      <c r="T12" s="123" t="s">
        <v>2</v>
      </c>
    </row>
    <row r="13" spans="1:20" s="42" customFormat="1" ht="12" customHeight="1" x14ac:dyDescent="0.2">
      <c r="A13" s="138" t="s">
        <v>123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21" t="s">
        <v>2</v>
      </c>
      <c r="P13" s="122" t="s">
        <v>2</v>
      </c>
      <c r="Q13" s="93" t="s">
        <v>2</v>
      </c>
      <c r="R13" s="99" t="s">
        <v>2</v>
      </c>
      <c r="S13" s="93" t="s">
        <v>2</v>
      </c>
      <c r="T13" s="123" t="s">
        <v>2</v>
      </c>
    </row>
    <row r="14" spans="1:20" s="42" customFormat="1" ht="13.15" customHeight="1" x14ac:dyDescent="0.2">
      <c r="A14" s="138" t="s">
        <v>124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21" t="s">
        <v>2</v>
      </c>
      <c r="P14" s="122" t="s">
        <v>2</v>
      </c>
      <c r="Q14" s="93" t="s">
        <v>2</v>
      </c>
      <c r="R14" s="99" t="s">
        <v>2</v>
      </c>
      <c r="S14" s="93" t="s">
        <v>2</v>
      </c>
      <c r="T14" s="123" t="s">
        <v>2</v>
      </c>
    </row>
    <row r="15" spans="1:20" ht="12" customHeight="1" x14ac:dyDescent="0.2">
      <c r="A15" s="136" t="s">
        <v>125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24" t="s">
        <v>2</v>
      </c>
      <c r="P15" s="120" t="s">
        <v>2</v>
      </c>
      <c r="Q15" s="99" t="s">
        <v>2</v>
      </c>
      <c r="R15" s="99" t="s">
        <v>2</v>
      </c>
      <c r="S15" s="99" t="s">
        <v>2</v>
      </c>
      <c r="T15" s="123" t="s">
        <v>2</v>
      </c>
    </row>
    <row r="16" spans="1:20" ht="12" customHeight="1" x14ac:dyDescent="0.2">
      <c r="A16" s="138" t="s">
        <v>126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21" t="s">
        <v>2</v>
      </c>
      <c r="P16" s="122" t="s">
        <v>2</v>
      </c>
      <c r="Q16" s="119">
        <v>-319912171</v>
      </c>
      <c r="R16" s="119">
        <f>Q16</f>
        <v>-319912171</v>
      </c>
      <c r="S16" s="93" t="s">
        <v>2</v>
      </c>
      <c r="T16" s="119">
        <f>R16</f>
        <v>-319912171</v>
      </c>
    </row>
    <row r="17" spans="1:20" ht="12" customHeight="1" x14ac:dyDescent="0.2">
      <c r="A17" s="136" t="s">
        <v>127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24" t="s">
        <v>2</v>
      </c>
      <c r="P17" s="120" t="s">
        <v>2</v>
      </c>
      <c r="Q17" s="119">
        <f>Q16</f>
        <v>-319912171</v>
      </c>
      <c r="R17" s="119">
        <f>Q17</f>
        <v>-319912171</v>
      </c>
      <c r="S17" s="125" t="s">
        <v>2</v>
      </c>
      <c r="T17" s="119">
        <f>R17</f>
        <v>-319912171</v>
      </c>
    </row>
    <row r="18" spans="1:20" ht="12" customHeight="1" x14ac:dyDescent="0.2">
      <c r="A18" s="138" t="s">
        <v>128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26" t="s">
        <v>2</v>
      </c>
      <c r="P18" s="127" t="s">
        <v>2</v>
      </c>
      <c r="Q18" s="115"/>
      <c r="R18" s="92"/>
      <c r="S18" s="115"/>
      <c r="T18" s="92"/>
    </row>
    <row r="19" spans="1:20" ht="12" customHeight="1" x14ac:dyDescent="0.2">
      <c r="A19" s="138" t="s">
        <v>18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21" t="s">
        <v>2</v>
      </c>
      <c r="P19" s="122" t="s">
        <v>2</v>
      </c>
      <c r="Q19" s="93" t="s">
        <v>2</v>
      </c>
      <c r="R19" s="99" t="s">
        <v>2</v>
      </c>
      <c r="S19" s="93" t="s">
        <v>2</v>
      </c>
      <c r="T19" s="123" t="s">
        <v>2</v>
      </c>
    </row>
    <row r="20" spans="1:20" ht="12" customHeight="1" x14ac:dyDescent="0.2">
      <c r="A20" s="138" t="s">
        <v>129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21" t="s">
        <v>2</v>
      </c>
      <c r="P20" s="122" t="s">
        <v>2</v>
      </c>
      <c r="Q20" s="93" t="s">
        <v>2</v>
      </c>
      <c r="R20" s="99" t="s">
        <v>2</v>
      </c>
      <c r="S20" s="93" t="s">
        <v>2</v>
      </c>
      <c r="T20" s="123" t="s">
        <v>2</v>
      </c>
    </row>
    <row r="21" spans="1:20" ht="45.75" customHeight="1" x14ac:dyDescent="0.2">
      <c r="A21" s="136" t="s">
        <v>131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19">
        <v>186981000</v>
      </c>
      <c r="P21" s="120" t="s">
        <v>2</v>
      </c>
      <c r="Q21" s="119">
        <f>Q9+Q16</f>
        <v>-1982727390</v>
      </c>
      <c r="R21" s="119">
        <v>-1795746390</v>
      </c>
      <c r="S21" s="99" t="s">
        <v>2</v>
      </c>
      <c r="T21" s="119">
        <f>R21</f>
        <v>-1795746390</v>
      </c>
    </row>
    <row r="22" spans="1:20" ht="12" customHeight="1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/>
      <c r="P22" s="113"/>
      <c r="Q22" s="113"/>
    </row>
    <row r="23" spans="1:20" s="42" customFormat="1" ht="18" customHeight="1" x14ac:dyDescent="0.2">
      <c r="O23" s="52"/>
      <c r="P23" s="52"/>
      <c r="Q23" s="52"/>
      <c r="R23" s="53"/>
    </row>
    <row r="24" spans="1:20" s="42" customFormat="1" ht="12.75" customHeight="1" x14ac:dyDescent="0.2">
      <c r="A24" s="31" t="s">
        <v>19</v>
      </c>
      <c r="H24" s="139" t="s">
        <v>48</v>
      </c>
      <c r="I24" s="139"/>
      <c r="J24" s="139"/>
      <c r="K24" s="139"/>
      <c r="L24" s="139"/>
      <c r="M24" s="139"/>
      <c r="N24" s="139"/>
      <c r="O24" s="54"/>
      <c r="P24" s="52"/>
      <c r="Q24" s="52"/>
      <c r="R24" s="53"/>
    </row>
    <row r="25" spans="1:20" s="42" customFormat="1" ht="10.5" customHeight="1" x14ac:dyDescent="0.2">
      <c r="H25" s="137" t="s">
        <v>20</v>
      </c>
      <c r="I25" s="137"/>
      <c r="J25" s="137"/>
      <c r="K25" s="137"/>
      <c r="L25" s="137"/>
      <c r="M25" s="137"/>
      <c r="N25" s="137"/>
      <c r="O25" s="68" t="s">
        <v>7</v>
      </c>
      <c r="P25" s="52"/>
      <c r="Q25" s="52"/>
      <c r="R25" s="53"/>
    </row>
    <row r="26" spans="1:20" s="42" customFormat="1" ht="10.5" customHeight="1" x14ac:dyDescent="0.2">
      <c r="H26" s="35"/>
      <c r="I26" s="35"/>
      <c r="J26" s="35"/>
      <c r="K26" s="35"/>
      <c r="L26" s="35"/>
      <c r="M26" s="35"/>
      <c r="N26" s="35"/>
      <c r="O26" s="52"/>
      <c r="P26" s="52"/>
      <c r="Q26" s="52"/>
      <c r="R26" s="53"/>
    </row>
    <row r="27" spans="1:20" s="42" customFormat="1" ht="12.75" customHeight="1" x14ac:dyDescent="0.2">
      <c r="A27" s="31" t="s">
        <v>21</v>
      </c>
      <c r="H27" s="139" t="s">
        <v>49</v>
      </c>
      <c r="I27" s="139"/>
      <c r="J27" s="139"/>
      <c r="K27" s="139"/>
      <c r="L27" s="139"/>
      <c r="M27" s="139"/>
      <c r="N27" s="139"/>
      <c r="O27" s="54"/>
      <c r="P27" s="52"/>
      <c r="Q27" s="52"/>
      <c r="R27" s="53"/>
    </row>
    <row r="28" spans="1:20" s="42" customFormat="1" ht="9.75" customHeight="1" x14ac:dyDescent="0.2">
      <c r="H28" s="137" t="s">
        <v>20</v>
      </c>
      <c r="I28" s="137"/>
      <c r="J28" s="137"/>
      <c r="K28" s="137"/>
      <c r="L28" s="137"/>
      <c r="M28" s="137"/>
      <c r="N28" s="137"/>
      <c r="O28" s="68" t="s">
        <v>7</v>
      </c>
      <c r="P28" s="52"/>
      <c r="Q28" s="52"/>
      <c r="R28" s="53"/>
    </row>
  </sheetData>
  <mergeCells count="26">
    <mergeCell ref="A21:N21"/>
    <mergeCell ref="A13:N13"/>
    <mergeCell ref="A12:N12"/>
    <mergeCell ref="A11:N11"/>
    <mergeCell ref="A20:N20"/>
    <mergeCell ref="H1:Q1"/>
    <mergeCell ref="S6:S7"/>
    <mergeCell ref="T6:T7"/>
    <mergeCell ref="O6:R6"/>
    <mergeCell ref="A3:O3"/>
    <mergeCell ref="A4:O4"/>
    <mergeCell ref="A6:N7"/>
    <mergeCell ref="A8:N8"/>
    <mergeCell ref="A10:N10"/>
    <mergeCell ref="B2:P2"/>
    <mergeCell ref="A9:N9"/>
    <mergeCell ref="H28:N28"/>
    <mergeCell ref="A14:N14"/>
    <mergeCell ref="A15:N15"/>
    <mergeCell ref="H24:N24"/>
    <mergeCell ref="H25:N25"/>
    <mergeCell ref="H27:N27"/>
    <mergeCell ref="A16:N16"/>
    <mergeCell ref="A17:N17"/>
    <mergeCell ref="A18:N18"/>
    <mergeCell ref="A19:N19"/>
  </mergeCells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</vt:lpstr>
      <vt:lpstr>ОПиУ</vt:lpstr>
      <vt:lpstr>ДДС</vt:lpstr>
      <vt:lpstr>Капитал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Юлия Деева</cp:lastModifiedBy>
  <cp:lastPrinted>2021-08-25T08:08:18Z</cp:lastPrinted>
  <dcterms:created xsi:type="dcterms:W3CDTF">2020-05-28T03:09:24Z</dcterms:created>
  <dcterms:modified xsi:type="dcterms:W3CDTF">2021-09-01T11:52:45Z</dcterms:modified>
</cp:coreProperties>
</file>