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ОТЧЕТЫ 2022 г\КАСЕ отчеты АО ЖБ за 2022\Касе 2 кв.2022\"/>
    </mc:Choice>
  </mc:AlternateContent>
  <xr:revisionPtr revIDLastSave="0" documentId="13_ncr:1_{6099BD18-E607-4976-8584-FBFECCA8F3CB}" xr6:coauthVersionLast="37" xr6:coauthVersionMax="37" xr10:uidLastSave="{00000000-0000-0000-0000-000000000000}"/>
  <bookViews>
    <workbookView xWindow="0" yWindow="0" windowWidth="17256" windowHeight="5556" tabRatio="878" activeTab="3" xr2:uid="{00000000-000D-0000-FFFF-FFFF00000000}"/>
  </bookViews>
  <sheets>
    <sheet name="ББ " sheetId="5" r:id="rId1"/>
    <sheet name="ОПиУ" sheetId="2" r:id="rId2"/>
    <sheet name="ДДС" sheetId="17" r:id="rId3"/>
    <sheet name="Капитал   " sheetId="1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EUR" localSheetId="3">'[1]1710_3310_вал'!$B$41:$D$69</definedName>
    <definedName name="EUR">'[1]1710_3310_вал'!$B$41:$D$69</definedName>
    <definedName name="белая" localSheetId="3">'[1]1710_3310_вал'!$G$47:$I$74</definedName>
    <definedName name="белая">'[1]1710_3310_вал'!$G$47:$I$74</definedName>
    <definedName name="восьмая" localSheetId="0">[2]ДДС_310320!#REF!</definedName>
    <definedName name="восьмая" localSheetId="3">[3]ДДС_310320!$V$139:$W$220</definedName>
    <definedName name="восьмая">[3]ДДС_310320!$V$139:$W$220</definedName>
    <definedName name="второй" localSheetId="0">#REF!</definedName>
    <definedName name="второй" localSheetId="3">#REF!</definedName>
    <definedName name="второй">#REF!</definedName>
    <definedName name="желтая1" localSheetId="3">[4]ДДС_300920!$C$92:$D$144</definedName>
    <definedName name="желтая1">[4]ДДС_300920!$C$92:$D$144</definedName>
    <definedName name="Желтая7" localSheetId="3">[4]сч.3310_1710_300920!$B$371:$H$675</definedName>
    <definedName name="Желтая7">[4]сч.3310_1710_300920!$B$371:$H$675</definedName>
    <definedName name="Желтая8" localSheetId="3">[4]сч.3310_1710_300920!$B$6:$H$368</definedName>
    <definedName name="Желтая8">[4]сч.3310_1710_300920!$B$6:$H$368</definedName>
    <definedName name="зеленая" localSheetId="0">#REF!</definedName>
    <definedName name="зеленая" localSheetId="3">'[5]1710_3310_тг'!$B$604:$D$1053</definedName>
    <definedName name="зеленая">'[5]1710_3310_тг'!$B$604:$D$1053</definedName>
    <definedName name="Капитал">'[5]кредиторка торг'!#REF!</definedName>
    <definedName name="книга1" localSheetId="0">#REF!</definedName>
    <definedName name="книга1" localSheetId="3">'[5]кредиторка торг'!$B$5:$H$161</definedName>
    <definedName name="книга1">'[5]кредиторка торг'!$B$5:$H$161</definedName>
    <definedName name="книга10" localSheetId="0">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 localSheetId="3">[5]РасшКредТорг!#REF!</definedName>
    <definedName name="книга13">[5]РасшКредТорг!#REF!</definedName>
    <definedName name="книга14" localSheetId="0">#REF!</definedName>
    <definedName name="книга14" localSheetId="3">[5]ДДС_31122019!$C$103:$D$136</definedName>
    <definedName name="книга14">[5]ДДС_31122019!$C$103:$D$136</definedName>
    <definedName name="Книга15" localSheetId="0">#REF!</definedName>
    <definedName name="Книга15" localSheetId="3">#REF!</definedName>
    <definedName name="Книга15">#REF!</definedName>
    <definedName name="книга2" localSheetId="0">#REF!</definedName>
    <definedName name="книга2" localSheetId="3">'[5]кредиторка торг'!$B$166:$H$321</definedName>
    <definedName name="книга2">'[5]кредиторка торг'!$B$166:$H$321</definedName>
    <definedName name="книга3" localSheetId="0">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 localSheetId="3">'[5]кредиторка торг'!$B$342:$H$364</definedName>
    <definedName name="книга7">'[5]кредиторка торг'!$B$342:$H$364</definedName>
    <definedName name="книга75" localSheetId="0">'[5]кредиторка торг'!#REF!</definedName>
    <definedName name="книга75" localSheetId="3">'[5]кредиторка торг'!#REF!</definedName>
    <definedName name="книга75">'[5]кредиторка торг'!#REF!</definedName>
    <definedName name="книга8" localSheetId="0">#REF!</definedName>
    <definedName name="книга8" localSheetId="3">'[5]кредиторка торг'!$B$326:$H$339</definedName>
    <definedName name="книга8">'[5]кредиторка торг'!$B$326:$H$339</definedName>
    <definedName name="книга9" localSheetId="0">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 localSheetId="3">'[1]1710_3310_кз'!$B$597:$D$1045</definedName>
    <definedName name="красная">'[1]1710_3310_кз'!$B$597:$D$1045</definedName>
    <definedName name="красная1" localSheetId="3">[2]ДДС_310320!$C$93:$D$128</definedName>
    <definedName name="красная1">[2]ДДС_310320!$C$93:$D$128</definedName>
    <definedName name="Красная2" localSheetId="3">[2]сч.3310!$B$8:$H$346</definedName>
    <definedName name="Красная2">[2]сч.3310!$B$8:$H$346</definedName>
    <definedName name="Красная3" localSheetId="3">[2]сч.3310!$B$354:$H$635</definedName>
    <definedName name="Красная3">[2]сч.3310!$B$354:$H$635</definedName>
    <definedName name="красная4" localSheetId="3">[2]сч.3310_080920!$B$10:$H$346</definedName>
    <definedName name="красная4">[2]сч.3310_080920!$B$10:$H$346</definedName>
    <definedName name="красная5" localSheetId="3">[2]сч.3310_080920!$B$356:$H$635</definedName>
    <definedName name="красная5">[2]сч.3310_080920!$B$356:$H$635</definedName>
    <definedName name="красная6" localSheetId="3">[2]ДДС_310820!$B$136:$D$160</definedName>
    <definedName name="красная6">[2]ДДС_310820!$B$136:$D$160</definedName>
    <definedName name="красная7" localSheetId="3">[2]ДДС_310820!$C$137:$D$160</definedName>
    <definedName name="красная7">[2]ДДС_310820!$C$137:$D$160</definedName>
    <definedName name="облако" localSheetId="0">#REF!</definedName>
    <definedName name="облако" localSheetId="3">[5]вал1710_3310!$B$44:$D$81</definedName>
    <definedName name="облако">[5]вал1710_3310!$B$44:$D$81</definedName>
    <definedName name="облачко" localSheetId="3">[1]Лист1!$B$460:$D$909</definedName>
    <definedName name="облачко">[1]Лист1!$B$460:$D$909</definedName>
    <definedName name="пано" localSheetId="0">#REF!</definedName>
    <definedName name="пано" localSheetId="3">[5]вал1710_3310!$H$48:$J$82</definedName>
    <definedName name="пано">[5]вал1710_3310!$H$48:$J$82</definedName>
    <definedName name="первый" localSheetId="0">#REF!</definedName>
    <definedName name="первый" localSheetId="3">#REF!</definedName>
    <definedName name="первый">#REF!</definedName>
    <definedName name="прочее" localSheetId="3">[6]ОС_310321!#REF!</definedName>
    <definedName name="прочее">[6]ОС_310321!#REF!</definedName>
    <definedName name="прочее4">[6]ДДС_300621!$C$94:$D$140</definedName>
    <definedName name="прочее5">[6]сч.3310_1710_300621!$B$290:$H$517</definedName>
    <definedName name="прочее6">[6]сч.3310_1710_300621!$B$11:$H$286</definedName>
    <definedName name="пятая">'[3]кредиторка торг'!$A$10:$G$272</definedName>
    <definedName name="с">[5]РасшКредТорг!#REF!</definedName>
    <definedName name="седьмая" localSheetId="0">[2]ДДС_310320!#REF!</definedName>
    <definedName name="седьмая" localSheetId="3">[3]ДДС_310320!$V$80:$W$129</definedName>
    <definedName name="седьмая">[3]ДДС_310320!$V$80:$W$129</definedName>
    <definedName name="синяя" localSheetId="3">'[1]Лист3 (2)'!$B$64:$E$136</definedName>
    <definedName name="синяя">'[1]Лист3 (2)'!$B$64:$E$136</definedName>
    <definedName name="тоол">[5]РасшКредТорг!#REF!</definedName>
    <definedName name="туча" localSheetId="3">[1]Лист1!$J$598:$L$1186</definedName>
    <definedName name="туча">[1]Лист1!$J$598:$L$1186</definedName>
    <definedName name="четвертая">'[3]кредиторка торг'!$A$282:$G$506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5" l="1"/>
  <c r="B42" i="17" l="1"/>
  <c r="B18" i="17" l="1"/>
  <c r="B32" i="17" s="1"/>
  <c r="B35" i="17" s="1"/>
  <c r="D20" i="18"/>
  <c r="D17" i="18"/>
  <c r="C20" i="18"/>
  <c r="C13" i="2"/>
  <c r="C19" i="2" s="1"/>
  <c r="C22" i="2" s="1"/>
  <c r="C24" i="2" s="1"/>
  <c r="C26" i="2" s="1"/>
  <c r="C27" i="2" s="1"/>
  <c r="C47" i="5"/>
  <c r="C38" i="5"/>
  <c r="C48" i="5" s="1"/>
  <c r="C31" i="5"/>
  <c r="B48" i="17" l="1"/>
  <c r="B51" i="17" s="1"/>
  <c r="C49" i="5"/>
  <c r="C15" i="5"/>
  <c r="C29" i="17" l="1"/>
  <c r="C23" i="17"/>
  <c r="C42" i="17" l="1"/>
  <c r="C25" i="17"/>
  <c r="C11" i="17" l="1"/>
  <c r="C18" i="17" s="1"/>
  <c r="C32" i="17" s="1"/>
  <c r="C35" i="17" s="1"/>
  <c r="C48" i="17" s="1"/>
  <c r="C12" i="18" l="1"/>
  <c r="D21" i="2"/>
  <c r="D15" i="2" l="1"/>
  <c r="C14" i="18"/>
  <c r="C15" i="18" s="1"/>
  <c r="D14" i="2"/>
  <c r="D12" i="2"/>
  <c r="D13" i="2" s="1"/>
  <c r="D19" i="2" s="1"/>
  <c r="D22" i="2" s="1"/>
  <c r="D24" i="2" s="1"/>
  <c r="D26" i="2" s="1"/>
  <c r="D27" i="2" s="1"/>
  <c r="D31" i="5" l="1"/>
  <c r="C25" i="5"/>
  <c r="C26" i="5" s="1"/>
  <c r="C50" i="5" l="1"/>
  <c r="D25" i="5"/>
  <c r="D15" i="5"/>
  <c r="D12" i="18"/>
  <c r="D14" i="18"/>
  <c r="D11" i="18"/>
  <c r="B15" i="18"/>
  <c r="D15" i="18"/>
  <c r="D50" i="5" l="1"/>
</calcChain>
</file>

<file path=xl/sharedStrings.xml><?xml version="1.0" encoding="utf-8"?>
<sst xmlns="http://schemas.openxmlformats.org/spreadsheetml/2006/main" count="165" uniqueCount="128">
  <si>
    <t>Показатели</t>
  </si>
  <si>
    <t>Основные средства</t>
  </si>
  <si>
    <t>Нематериальные активы</t>
  </si>
  <si>
    <t>Прочие долгосрочные активы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</si>
  <si>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</si>
  <si>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</si>
  <si>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</si>
  <si>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Расходы по корпоративному подоходному налогу</t>
  </si>
  <si>
    <t>Показатель</t>
  </si>
  <si>
    <t>Руководитель</t>
  </si>
  <si>
    <t>(фамилия, имя, отчество)</t>
  </si>
  <si>
    <t>Главный бухгалтер</t>
  </si>
  <si>
    <t>Балансовая стоимость акции, тенге</t>
  </si>
  <si>
    <t>Накопленные убытки</t>
  </si>
  <si>
    <t>Долгосрочные обязательства</t>
  </si>
  <si>
    <t>Текущие обязательства</t>
  </si>
  <si>
    <t>Расходы по реализации</t>
  </si>
  <si>
    <t>Прочий совокупный доход</t>
  </si>
  <si>
    <t xml:space="preserve">АКТИВЫ </t>
  </si>
  <si>
    <t xml:space="preserve">ИТОГО ОБЯЗАТЕЛЬСТВА </t>
  </si>
  <si>
    <t>Себестоимость</t>
  </si>
  <si>
    <t>Убыток на акцию</t>
  </si>
  <si>
    <t xml:space="preserve">Прим. </t>
  </si>
  <si>
    <t>НДС к возмещению, долгосрочная часть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</si>
  <si>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</si>
  <si>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</si>
  <si>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</si>
  <si>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</si>
  <si>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Обязательства по восстановлению участка</t>
  </si>
  <si>
    <t>Кредиторская задолженность</t>
  </si>
  <si>
    <t>Обязательства по контракту на недропользование</t>
  </si>
  <si>
    <t>Прочие текущие обязательства</t>
  </si>
  <si>
    <t>Уставный капитал</t>
  </si>
  <si>
    <t>Доходы по финансированию</t>
  </si>
  <si>
    <t>Прибыль/ (убыток) до налогобложения</t>
  </si>
  <si>
    <t>Главный бухгалтер                                      Ниетбаева Гульнар Мукановна</t>
  </si>
  <si>
    <t>Главный бухгалтер                                        Ниетбаева Гульнар Мукановна</t>
  </si>
  <si>
    <t xml:space="preserve"> Ниетбаева Гульнар Мукановна</t>
  </si>
  <si>
    <t>Передоплата по прочим налогам и другим платежам в бюджет</t>
  </si>
  <si>
    <t xml:space="preserve">Займы, долгосрочная часть </t>
  </si>
  <si>
    <t>НДС к возмещению</t>
  </si>
  <si>
    <t>Долгосрочные активы</t>
  </si>
  <si>
    <t>Текущие активы</t>
  </si>
  <si>
    <t xml:space="preserve">ИТОГО АКТИВОВ </t>
  </si>
  <si>
    <t xml:space="preserve">КАПИТАЛ </t>
  </si>
  <si>
    <t>ИТОГО КАПИТАЛ</t>
  </si>
  <si>
    <t xml:space="preserve">Займы, текущая часть </t>
  </si>
  <si>
    <t>Обязательства по договорам</t>
  </si>
  <si>
    <t>Обязательства по прочим налогам и другим платежам в бюджет, долгосрочная часть</t>
  </si>
  <si>
    <t>Обязательства по прочим налогам и другим платежам в бюджет</t>
  </si>
  <si>
    <t>ИТОГО КАПИТАЛ И ОБЯЗАТЕЛЬСТВА</t>
  </si>
  <si>
    <t>Доходы</t>
  </si>
  <si>
    <t xml:space="preserve">Валовая прибыль 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</si>
  <si>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</si>
  <si>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</si>
  <si>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</si>
  <si>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Прочие доходы / (расходы), нетто</t>
  </si>
  <si>
    <t xml:space="preserve">Операционная прибыль </t>
  </si>
  <si>
    <t>Затраты по финансированию</t>
  </si>
  <si>
    <t>Чистая прибыль / (убыток) за период</t>
  </si>
  <si>
    <t>Итого совокупный доход / (убыток) за период</t>
  </si>
  <si>
    <t>Денежные средства и их эквиваленты</t>
  </si>
  <si>
    <r>
      <t>ОБ</t>
    </r>
    <r>
      <rPr>
        <b/>
        <sz val="10"/>
        <rFont val="Arial"/>
        <family val="2"/>
        <charset val="204"/>
      </rPr>
      <t>ЯЗАТЕЛЬСТВА</t>
    </r>
  </si>
  <si>
    <t>КПН к оплате</t>
  </si>
  <si>
    <t>Нераспределенный убыток</t>
  </si>
  <si>
    <t>ИТОГО</t>
  </si>
  <si>
    <t>Итого совокупный доход 
(стр. 040+/-стр. 050)</t>
  </si>
  <si>
    <t>Наименование показателей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</si>
  <si>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</si>
  <si>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</si>
  <si>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</si>
  <si>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</si>
  <si>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</si>
  <si>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</si>
  <si>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</si>
  <si>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обязательствах по контракту</t>
  </si>
  <si>
    <t>Изменение в НДС к оплате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</si>
  <si>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</si>
  <si>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</si>
  <si>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Убыток до налогообложения</t>
  </si>
  <si>
    <t>ОПЕРАЦИОННАЯ ДЕЯТЕЛЬНОСТЬ:</t>
  </si>
  <si>
    <t>Износ и амортизация</t>
  </si>
  <si>
    <t>Корректировки на:</t>
  </si>
  <si>
    <t>Доходы / (убытки) от курсовой разницы, нетто</t>
  </si>
  <si>
    <t>Изменения в оборотном капитале:</t>
  </si>
  <si>
    <t>Изменение в резерве</t>
  </si>
  <si>
    <t>Изменение в авансах полученных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</si>
  <si>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</si>
  <si>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</si>
  <si>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</si>
  <si>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</si>
  <si>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активов по разведке и оценке</t>
  </si>
  <si>
    <t>Приобретение основных средств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</si>
  <si>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</si>
  <si>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</si>
  <si>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</si>
  <si>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</si>
  <si>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</si>
  <si>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</si>
  <si>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</si>
  <si>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</si>
  <si>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</si>
  <si>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</si>
  <si>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Курсовая разница по денежным средствам и их эквивалентам</t>
  </si>
  <si>
    <t>АО "Жалтырбулак"</t>
  </si>
  <si>
    <t>В тыс.тенге</t>
  </si>
  <si>
    <t xml:space="preserve">На 01.01 2021 </t>
  </si>
  <si>
    <t xml:space="preserve">На 31.12. 2021 </t>
  </si>
  <si>
    <t>Чистая прибыль/убыток за период</t>
  </si>
  <si>
    <t>Чистая прибыль/ (убыток) за период</t>
  </si>
  <si>
    <t xml:space="preserve">Руководитель                                                Сейдуллаев Алимбек Адайбекович </t>
  </si>
  <si>
    <t xml:space="preserve">Руководитель                                                 Сейдуллаев Алимбек Адайбекович </t>
  </si>
  <si>
    <t xml:space="preserve">Сейдуллаев Алимбек Адайбекович </t>
  </si>
  <si>
    <t>ПРОМЕЖУТОЧНЫЙ СОКРАЩЕННЫЙ НЕКОНСОЛИДИРОВАННЫЙ</t>
  </si>
  <si>
    <t>ОТЧЕТ О СОВОКУПНОМ ДОХОДЕ</t>
  </si>
  <si>
    <t>ОТЧЕТ О ФИНАНСОВОМ ПОЛОЖЕНИИ</t>
  </si>
  <si>
    <t xml:space="preserve">ОТЧЕТ ОБ ИЗМЕНЕНИЯХ В КАПИТАЛЕ </t>
  </si>
  <si>
    <t>ОТЧЕТ О ДВИЖЕНИИ ДЕНЕЖНЫХ СРЕДСТВ (косвенный метод)</t>
  </si>
  <si>
    <t xml:space="preserve"> 30 июня 2022 года</t>
  </si>
  <si>
    <t xml:space="preserve"> 30 июня 2021 года </t>
  </si>
  <si>
    <t>За шесть месяцев, закончившиеся</t>
  </si>
  <si>
    <t>За шесть мясяцев, закончившиеся 30 июня 2022 года</t>
  </si>
  <si>
    <t>На 30.06.2021</t>
  </si>
  <si>
    <t xml:space="preserve">На 30.06.2022 </t>
  </si>
  <si>
    <t>Прочие текущие активы</t>
  </si>
  <si>
    <t>По состоянию на 30 июня 2022 года</t>
  </si>
  <si>
    <t xml:space="preserve"> 31 декабря 2021 года (аудировано)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</si>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</sst>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,"/>
    <numFmt numFmtId="165" formatCode="#,##0.00,"/>
    <numFmt numFmtId="166" formatCode="_ * #,##0.00_)_ ;_ * \(#,##0.00\)_ ;_ * &quot;-&quot;??_)_ ;_ @_ "/>
    <numFmt numFmtId="167" formatCode="_ * #,##0_)_ ;_ * \(#,##0\)_ ;_ * &quot;-&quot;??_)_ ;_ @_ "/>
    <numFmt numFmtId="168" formatCode="#,##0.00000,"/>
  </numFmts>
  <fonts count="35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178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i/>
      <sz val="9"/>
      <name val="Arial"/>
      <family val="2"/>
      <charset val="204"/>
    </font>
    <font>
      <sz val="8"/>
      <name val="Arial"/>
      <family val="2"/>
      <charset val="1"/>
    </font>
    <font>
      <b/>
      <i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16" fillId="0" borderId="0"/>
    <xf numFmtId="0" fontId="19" fillId="0" borderId="0"/>
    <xf numFmtId="0" fontId="20" fillId="0" borderId="0"/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16" fillId="0" borderId="0"/>
  </cellStyleXfs>
  <cellXfs count="186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3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7" fillId="0" borderId="0" xfId="0" applyNumberFormat="1" applyFont="1" applyAlignment="1">
      <alignment horizontal="center" vertical="center"/>
    </xf>
    <xf numFmtId="0" fontId="7" fillId="2" borderId="0" xfId="0" applyFont="1" applyFill="1"/>
    <xf numFmtId="3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2" fillId="0" borderId="4" xfId="0" quotePrefix="1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/>
    </xf>
    <xf numFmtId="0" fontId="3" fillId="2" borderId="8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164" fontId="11" fillId="2" borderId="4" xfId="0" applyNumberFormat="1" applyFont="1" applyFill="1" applyBorder="1"/>
    <xf numFmtId="0" fontId="8" fillId="2" borderId="0" xfId="0" applyNumberFormat="1" applyFont="1" applyFill="1" applyAlignment="1">
      <alignment wrapText="1"/>
    </xf>
    <xf numFmtId="164" fontId="2" fillId="2" borderId="4" xfId="2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3" fillId="2" borderId="4" xfId="2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right" vertical="center"/>
    </xf>
    <xf numFmtId="164" fontId="3" fillId="2" borderId="5" xfId="2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/>
    </xf>
    <xf numFmtId="0" fontId="3" fillId="2" borderId="20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 vertical="center"/>
    </xf>
    <xf numFmtId="0" fontId="7" fillId="2" borderId="4" xfId="0" applyFont="1" applyFill="1" applyBorder="1"/>
    <xf numFmtId="0" fontId="2" fillId="2" borderId="8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horizontal="left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4" xfId="0" applyNumberFormat="1" applyFont="1" applyFill="1" applyBorder="1" applyAlignment="1">
      <alignment horizontal="left" vertical="center"/>
    </xf>
    <xf numFmtId="0" fontId="3" fillId="2" borderId="7" xfId="0" applyNumberFormat="1" applyFont="1" applyFill="1" applyBorder="1" applyAlignment="1">
      <alignment horizontal="left" vertical="center"/>
    </xf>
    <xf numFmtId="0" fontId="3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left" vertical="center"/>
    </xf>
    <xf numFmtId="0" fontId="2" fillId="2" borderId="19" xfId="0" applyNumberFormat="1" applyFont="1" applyFill="1" applyBorder="1" applyAlignment="1">
      <alignment horizontal="left" vertical="center"/>
    </xf>
    <xf numFmtId="164" fontId="3" fillId="2" borderId="21" xfId="0" applyNumberFormat="1" applyFont="1" applyFill="1" applyBorder="1" applyAlignment="1">
      <alignment horizontal="right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left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2" borderId="8" xfId="2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/>
    </xf>
    <xf numFmtId="0" fontId="22" fillId="3" borderId="4" xfId="3" applyFont="1" applyFill="1" applyBorder="1" applyAlignment="1">
      <alignment horizontal="center" vertical="top"/>
    </xf>
    <xf numFmtId="0" fontId="21" fillId="3" borderId="4" xfId="3" applyFont="1" applyFill="1" applyBorder="1" applyAlignment="1">
      <alignment vertical="top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21" fillId="0" borderId="0" xfId="3" applyFont="1" applyAlignment="1">
      <alignment horizontal="justify" vertical="center"/>
    </xf>
    <xf numFmtId="0" fontId="22" fillId="3" borderId="4" xfId="3" applyFont="1" applyFill="1" applyBorder="1" applyAlignment="1">
      <alignment vertical="top"/>
    </xf>
    <xf numFmtId="0" fontId="21" fillId="0" borderId="0" xfId="3" applyFont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/>
    </xf>
    <xf numFmtId="0" fontId="10" fillId="2" borderId="0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left" vertical="top"/>
    </xf>
    <xf numFmtId="3" fontId="7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13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3" fontId="11" fillId="2" borderId="0" xfId="0" applyNumberFormat="1" applyFont="1" applyFill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2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top"/>
    </xf>
    <xf numFmtId="0" fontId="3" fillId="0" borderId="25" xfId="0" applyFont="1" applyFill="1" applyBorder="1" applyAlignment="1">
      <alignment horizontal="left" vertical="top" wrapText="1"/>
    </xf>
    <xf numFmtId="164" fontId="3" fillId="0" borderId="26" xfId="0" applyNumberFormat="1" applyFont="1" applyFill="1" applyBorder="1" applyAlignment="1">
      <alignment horizontal="right" vertical="top"/>
    </xf>
    <xf numFmtId="0" fontId="12" fillId="0" borderId="19" xfId="0" applyFont="1" applyFill="1" applyBorder="1" applyAlignment="1">
      <alignment horizontal="left" vertical="top" wrapText="1"/>
    </xf>
    <xf numFmtId="164" fontId="3" fillId="0" borderId="21" xfId="0" applyNumberFormat="1" applyFont="1" applyFill="1" applyBorder="1" applyAlignment="1">
      <alignment horizontal="right" vertical="top"/>
    </xf>
    <xf numFmtId="164" fontId="3" fillId="0" borderId="18" xfId="0" applyNumberFormat="1" applyFont="1" applyFill="1" applyBorder="1" applyAlignment="1">
      <alignment horizontal="right" vertical="top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right" vertical="top"/>
    </xf>
    <xf numFmtId="0" fontId="3" fillId="0" borderId="19" xfId="0" applyFont="1" applyFill="1" applyBorder="1" applyAlignment="1">
      <alignment horizontal="left" vertical="top" wrapText="1"/>
    </xf>
    <xf numFmtId="164" fontId="2" fillId="0" borderId="9" xfId="0" applyNumberFormat="1" applyFont="1" applyFill="1" applyBorder="1" applyAlignment="1">
      <alignment horizontal="right" vertical="top"/>
    </xf>
    <xf numFmtId="164" fontId="2" fillId="0" borderId="24" xfId="0" applyNumberFormat="1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right" vertical="top"/>
    </xf>
    <xf numFmtId="164" fontId="2" fillId="0" borderId="21" xfId="0" applyNumberFormat="1" applyFont="1" applyFill="1" applyBorder="1" applyAlignment="1">
      <alignment horizontal="right" vertical="top"/>
    </xf>
    <xf numFmtId="164" fontId="2" fillId="0" borderId="18" xfId="0" applyNumberFormat="1" applyFont="1" applyFill="1" applyBorder="1" applyAlignment="1">
      <alignment horizontal="right" vertical="top"/>
    </xf>
    <xf numFmtId="1" fontId="27" fillId="0" borderId="13" xfId="0" applyNumberFormat="1" applyFont="1" applyFill="1" applyBorder="1" applyAlignment="1">
      <alignment horizontal="center" vertical="top"/>
    </xf>
    <xf numFmtId="1" fontId="27" fillId="0" borderId="3" xfId="0" applyNumberFormat="1" applyFont="1" applyFill="1" applyBorder="1" applyAlignment="1">
      <alignment horizontal="center" vertical="top"/>
    </xf>
    <xf numFmtId="1" fontId="27" fillId="0" borderId="4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right" vertical="top"/>
    </xf>
    <xf numFmtId="0" fontId="28" fillId="0" borderId="0" xfId="0" applyFont="1" applyAlignment="1">
      <alignment horizontal="left"/>
    </xf>
    <xf numFmtId="164" fontId="2" fillId="0" borderId="4" xfId="2" applyNumberFormat="1" applyFont="1" applyFill="1" applyBorder="1" applyAlignment="1">
      <alignment horizontal="right" vertical="center"/>
    </xf>
    <xf numFmtId="0" fontId="2" fillId="0" borderId="6" xfId="0" applyNumberFormat="1" applyFont="1" applyBorder="1" applyAlignment="1">
      <alignment horizontal="left" vertical="center"/>
    </xf>
    <xf numFmtId="164" fontId="3" fillId="2" borderId="27" xfId="2" applyNumberFormat="1" applyFont="1" applyFill="1" applyBorder="1" applyAlignment="1">
      <alignment horizontal="right" vertical="center"/>
    </xf>
    <xf numFmtId="4" fontId="18" fillId="2" borderId="0" xfId="0" applyNumberFormat="1" applyFont="1" applyFill="1" applyAlignment="1">
      <alignment horizontal="left" vertical="top"/>
    </xf>
    <xf numFmtId="164" fontId="7" fillId="0" borderId="0" xfId="0" applyNumberFormat="1" applyFont="1" applyAlignment="1">
      <alignment horizontal="left"/>
    </xf>
    <xf numFmtId="4" fontId="3" fillId="2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/>
    </xf>
    <xf numFmtId="164" fontId="3" fillId="2" borderId="15" xfId="2" applyNumberFormat="1" applyFont="1" applyFill="1" applyBorder="1" applyAlignment="1">
      <alignment horizontal="right"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left"/>
    </xf>
    <xf numFmtId="168" fontId="3" fillId="2" borderId="0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0" fontId="3" fillId="2" borderId="27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right" vertical="center"/>
    </xf>
    <xf numFmtId="164" fontId="3" fillId="2" borderId="32" xfId="0" applyNumberFormat="1" applyFont="1" applyFill="1" applyBorder="1" applyAlignment="1">
      <alignment horizontal="right" vertical="center"/>
    </xf>
    <xf numFmtId="4" fontId="3" fillId="2" borderId="33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9" fillId="0" borderId="0" xfId="3" applyFont="1" applyAlignment="1"/>
    <xf numFmtId="0" fontId="30" fillId="2" borderId="0" xfId="0" applyNumberFormat="1" applyFont="1" applyFill="1" applyBorder="1" applyAlignment="1">
      <alignment horizontal="left" vertical="center"/>
    </xf>
    <xf numFmtId="3" fontId="31" fillId="2" borderId="3" xfId="0" applyNumberFormat="1" applyFont="1" applyFill="1" applyBorder="1" applyAlignment="1">
      <alignment horizontal="center" vertical="center"/>
    </xf>
    <xf numFmtId="3" fontId="31" fillId="2" borderId="9" xfId="0" applyNumberFormat="1" applyFont="1" applyFill="1" applyBorder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 wrapText="1"/>
    </xf>
    <xf numFmtId="3" fontId="29" fillId="3" borderId="4" xfId="3" applyNumberFormat="1" applyFont="1" applyFill="1" applyBorder="1" applyAlignment="1">
      <alignment vertical="top"/>
    </xf>
    <xf numFmtId="3" fontId="29" fillId="0" borderId="4" xfId="3" applyNumberFormat="1" applyFont="1" applyFill="1" applyBorder="1" applyAlignment="1">
      <alignment vertical="top"/>
    </xf>
    <xf numFmtId="3" fontId="31" fillId="2" borderId="4" xfId="3" applyNumberFormat="1" applyFont="1" applyFill="1" applyBorder="1" applyAlignment="1">
      <alignment vertical="top"/>
    </xf>
    <xf numFmtId="3" fontId="29" fillId="2" borderId="4" xfId="3" applyNumberFormat="1" applyFont="1" applyFill="1" applyBorder="1" applyAlignment="1">
      <alignment vertical="top"/>
    </xf>
    <xf numFmtId="0" fontId="29" fillId="0" borderId="4" xfId="3" applyFont="1" applyFill="1" applyBorder="1" applyAlignment="1">
      <alignment vertical="top"/>
    </xf>
    <xf numFmtId="0" fontId="29" fillId="3" borderId="4" xfId="3" applyFont="1" applyFill="1" applyBorder="1" applyAlignment="1">
      <alignment vertical="top"/>
    </xf>
    <xf numFmtId="3" fontId="31" fillId="3" borderId="4" xfId="3" applyNumberFormat="1" applyFont="1" applyFill="1" applyBorder="1" applyAlignment="1">
      <alignment vertical="top"/>
    </xf>
    <xf numFmtId="0" fontId="31" fillId="3" borderId="4" xfId="3" applyFont="1" applyFill="1" applyBorder="1" applyAlignment="1">
      <alignment vertical="top"/>
    </xf>
    <xf numFmtId="167" fontId="29" fillId="3" borderId="4" xfId="3" applyNumberFormat="1" applyFont="1" applyFill="1" applyBorder="1" applyAlignment="1">
      <alignment vertical="top"/>
    </xf>
    <xf numFmtId="3" fontId="29" fillId="0" borderId="0" xfId="3" applyNumberFormat="1" applyFont="1" applyAlignment="1"/>
    <xf numFmtId="167" fontId="29" fillId="0" borderId="0" xfId="3" applyNumberFormat="1" applyFont="1" applyAlignment="1"/>
    <xf numFmtId="0" fontId="32" fillId="2" borderId="1" xfId="0" applyNumberFormat="1" applyFont="1" applyFill="1" applyBorder="1" applyAlignment="1">
      <alignment horizontal="left" vertical="center"/>
    </xf>
    <xf numFmtId="164" fontId="33" fillId="2" borderId="1" xfId="0" applyNumberFormat="1" applyFont="1" applyFill="1" applyBorder="1" applyAlignment="1">
      <alignment horizontal="center" vertical="center"/>
    </xf>
    <xf numFmtId="0" fontId="34" fillId="2" borderId="0" xfId="0" applyNumberFormat="1" applyFont="1" applyFill="1" applyAlignment="1">
      <alignment horizontal="left" vertical="center"/>
    </xf>
    <xf numFmtId="164" fontId="34" fillId="2" borderId="0" xfId="0" applyNumberFormat="1" applyFont="1" applyFill="1" applyAlignment="1">
      <alignment horizontal="center" vertical="center"/>
    </xf>
    <xf numFmtId="0" fontId="34" fillId="0" borderId="0" xfId="0" applyNumberFormat="1" applyFont="1" applyAlignment="1">
      <alignment horizontal="left" vertical="center"/>
    </xf>
    <xf numFmtId="0" fontId="29" fillId="0" borderId="0" xfId="3" applyFont="1" applyAlignment="1">
      <alignment vertical="center"/>
    </xf>
  </cellXfs>
  <cellStyles count="12">
    <cellStyle name="Обычный" xfId="0" builtinId="0"/>
    <cellStyle name="Обычный 2" xfId="5" xr:uid="{00000000-0005-0000-0000-000001000000}"/>
    <cellStyle name="Обычный 2 2" xfId="10" xr:uid="{00000000-0005-0000-0000-000002000000}"/>
    <cellStyle name="Обычный 3" xfId="1" xr:uid="{00000000-0005-0000-0000-000003000000}"/>
    <cellStyle name="Обычный 3 2" xfId="11" xr:uid="{00000000-0005-0000-0000-000004000000}"/>
    <cellStyle name="Обычный 4" xfId="2" xr:uid="{00000000-0005-0000-0000-000005000000}"/>
    <cellStyle name="Обычный 5" xfId="6" xr:uid="{00000000-0005-0000-0000-000006000000}"/>
    <cellStyle name="Обычный 6" xfId="3" xr:uid="{00000000-0005-0000-0000-000007000000}"/>
    <cellStyle name="Обычный 7" xfId="7" xr:uid="{00000000-0005-0000-0000-000008000000}"/>
    <cellStyle name="Процентный 2" xfId="9" xr:uid="{00000000-0005-0000-0000-000010000000}"/>
    <cellStyle name="Финансовый 2" xfId="8" xr:uid="{00000000-0005-0000-0000-000011000000}"/>
    <cellStyle name="Финансовый 6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0728_&#1058;&#1088;&#1072;&#1085;&#1089;&#1092;&#1041;&#1072;&#1083;&#1072;&#1085;&#1089;_2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E61"/>
  <sheetViews>
    <sheetView workbookViewId="0">
      <selection activeCell="E21" sqref="E21"/>
    </sheetView>
  </sheetViews>
  <sheetFormatPr defaultRowHeight="13.8" x14ac:dyDescent="0.25"/>
  <cols>
    <col min="1" max="1" width="59.21875" style="1" customWidth="1"/>
    <col min="2" max="2" width="9.88671875" style="1" customWidth="1"/>
    <col min="3" max="3" width="18.33203125" style="1" customWidth="1"/>
    <col min="4" max="4" width="22.77734375" style="1" customWidth="1"/>
    <col min="5" max="5" width="29.21875" style="1" customWidth="1"/>
    <col min="6" max="204" width="9.109375" style="26" customWidth="1"/>
    <col min="205" max="221" width="2.5546875" style="26" customWidth="1"/>
    <col min="222" max="223" width="2.6640625" style="26" customWidth="1"/>
    <col min="224" max="224" width="3.5546875" style="26" customWidth="1"/>
    <col min="225" max="225" width="6.33203125" style="26" customWidth="1"/>
    <col min="226" max="226" width="7.88671875" style="26" customWidth="1"/>
    <col min="227" max="227" width="17.88671875" style="26" customWidth="1"/>
    <col min="228" max="228" width="17.5546875" style="26" customWidth="1"/>
    <col min="229" max="460" width="9.109375" style="26" customWidth="1"/>
    <col min="461" max="477" width="2.5546875" style="26" customWidth="1"/>
    <col min="478" max="479" width="2.6640625" style="26" customWidth="1"/>
    <col min="480" max="480" width="3.5546875" style="26" customWidth="1"/>
    <col min="481" max="481" width="6.33203125" style="26" customWidth="1"/>
    <col min="482" max="482" width="7.88671875" style="26" customWidth="1"/>
    <col min="483" max="483" width="17.88671875" style="26" customWidth="1"/>
    <col min="484" max="484" width="17.5546875" style="26" customWidth="1"/>
    <col min="485" max="716" width="9.109375" style="26" customWidth="1"/>
    <col min="717" max="733" width="2.5546875" style="26" customWidth="1"/>
    <col min="734" max="735" width="2.6640625" style="26" customWidth="1"/>
    <col min="736" max="736" width="3.5546875" style="26" customWidth="1"/>
    <col min="737" max="737" width="6.33203125" style="26" customWidth="1"/>
    <col min="738" max="738" width="7.88671875" style="26" customWidth="1"/>
    <col min="739" max="739" width="17.88671875" style="26" customWidth="1"/>
    <col min="740" max="740" width="17.5546875" style="26" customWidth="1"/>
    <col min="741" max="972" width="9.109375" style="26" customWidth="1"/>
    <col min="973" max="989" width="2.5546875" style="26" customWidth="1"/>
    <col min="990" max="991" width="2.6640625" style="26" customWidth="1"/>
    <col min="992" max="992" width="3.5546875" style="26" customWidth="1"/>
    <col min="993" max="993" width="6.33203125" style="26" customWidth="1"/>
    <col min="994" max="994" width="7.88671875" style="26" customWidth="1"/>
    <col min="995" max="995" width="17.88671875" style="26" customWidth="1"/>
    <col min="996" max="996" width="17.5546875" style="26" customWidth="1"/>
    <col min="997" max="1228" width="9.109375" style="26" customWidth="1"/>
    <col min="1229" max="1245" width="2.5546875" style="26" customWidth="1"/>
    <col min="1246" max="1247" width="2.6640625" style="26" customWidth="1"/>
    <col min="1248" max="1248" width="3.5546875" style="26" customWidth="1"/>
    <col min="1249" max="1249" width="6.33203125" style="26" customWidth="1"/>
    <col min="1250" max="1250" width="7.88671875" style="26" customWidth="1"/>
    <col min="1251" max="1251" width="17.88671875" style="26" customWidth="1"/>
    <col min="1252" max="1252" width="17.5546875" style="26" customWidth="1"/>
    <col min="1253" max="1484" width="9.109375" style="26" customWidth="1"/>
    <col min="1485" max="1501" width="2.5546875" style="26" customWidth="1"/>
    <col min="1502" max="1503" width="2.6640625" style="26" customWidth="1"/>
    <col min="1504" max="1504" width="3.5546875" style="26" customWidth="1"/>
    <col min="1505" max="1505" width="6.33203125" style="26" customWidth="1"/>
    <col min="1506" max="1506" width="7.88671875" style="26" customWidth="1"/>
    <col min="1507" max="1507" width="17.88671875" style="26" customWidth="1"/>
    <col min="1508" max="1508" width="17.5546875" style="26" customWidth="1"/>
    <col min="1509" max="1740" width="9.109375" style="26" customWidth="1"/>
    <col min="1741" max="1757" width="2.5546875" style="26" customWidth="1"/>
    <col min="1758" max="1759" width="2.6640625" style="26" customWidth="1"/>
    <col min="1760" max="1760" width="3.5546875" style="26" customWidth="1"/>
    <col min="1761" max="1761" width="6.33203125" style="26" customWidth="1"/>
    <col min="1762" max="1762" width="7.88671875" style="26" customWidth="1"/>
    <col min="1763" max="1763" width="17.88671875" style="26" customWidth="1"/>
    <col min="1764" max="1764" width="17.5546875" style="26" customWidth="1"/>
    <col min="1765" max="1996" width="9.109375" style="26" customWidth="1"/>
    <col min="1997" max="2013" width="2.5546875" style="26" customWidth="1"/>
    <col min="2014" max="2015" width="2.6640625" style="26" customWidth="1"/>
    <col min="2016" max="2016" width="3.5546875" style="26" customWidth="1"/>
    <col min="2017" max="2017" width="6.33203125" style="26" customWidth="1"/>
    <col min="2018" max="2018" width="7.88671875" style="26" customWidth="1"/>
    <col min="2019" max="2019" width="17.88671875" style="26" customWidth="1"/>
    <col min="2020" max="2020" width="17.5546875" style="26" customWidth="1"/>
    <col min="2021" max="2252" width="9.109375" style="26" customWidth="1"/>
    <col min="2253" max="2269" width="2.5546875" style="26" customWidth="1"/>
    <col min="2270" max="2271" width="2.6640625" style="26" customWidth="1"/>
    <col min="2272" max="2272" width="3.5546875" style="26" customWidth="1"/>
    <col min="2273" max="2273" width="6.33203125" style="26" customWidth="1"/>
    <col min="2274" max="2274" width="7.88671875" style="26" customWidth="1"/>
    <col min="2275" max="2275" width="17.88671875" style="26" customWidth="1"/>
    <col min="2276" max="2276" width="17.5546875" style="26" customWidth="1"/>
    <col min="2277" max="2508" width="9.109375" style="26" customWidth="1"/>
    <col min="2509" max="2525" width="2.5546875" style="26" customWidth="1"/>
    <col min="2526" max="2527" width="2.6640625" style="26" customWidth="1"/>
    <col min="2528" max="2528" width="3.5546875" style="26" customWidth="1"/>
    <col min="2529" max="2529" width="6.33203125" style="26" customWidth="1"/>
    <col min="2530" max="2530" width="7.88671875" style="26" customWidth="1"/>
    <col min="2531" max="2531" width="17.88671875" style="26" customWidth="1"/>
    <col min="2532" max="2532" width="17.5546875" style="26" customWidth="1"/>
    <col min="2533" max="2764" width="9.109375" style="26" customWidth="1"/>
    <col min="2765" max="2781" width="2.5546875" style="26" customWidth="1"/>
    <col min="2782" max="2783" width="2.6640625" style="26" customWidth="1"/>
    <col min="2784" max="2784" width="3.5546875" style="26" customWidth="1"/>
    <col min="2785" max="2785" width="6.33203125" style="26" customWidth="1"/>
    <col min="2786" max="2786" width="7.88671875" style="26" customWidth="1"/>
    <col min="2787" max="2787" width="17.88671875" style="26" customWidth="1"/>
    <col min="2788" max="2788" width="17.5546875" style="26" customWidth="1"/>
    <col min="2789" max="3020" width="9.109375" style="26" customWidth="1"/>
    <col min="3021" max="3037" width="2.5546875" style="26" customWidth="1"/>
    <col min="3038" max="3039" width="2.6640625" style="26" customWidth="1"/>
    <col min="3040" max="3040" width="3.5546875" style="26" customWidth="1"/>
    <col min="3041" max="3041" width="6.33203125" style="26" customWidth="1"/>
    <col min="3042" max="3042" width="7.88671875" style="26" customWidth="1"/>
    <col min="3043" max="3043" width="17.88671875" style="26" customWidth="1"/>
    <col min="3044" max="3044" width="17.5546875" style="26" customWidth="1"/>
    <col min="3045" max="3276" width="9.109375" style="26" customWidth="1"/>
    <col min="3277" max="3293" width="2.5546875" style="26" customWidth="1"/>
    <col min="3294" max="3295" width="2.6640625" style="26" customWidth="1"/>
    <col min="3296" max="3296" width="3.5546875" style="26" customWidth="1"/>
    <col min="3297" max="3297" width="6.33203125" style="26" customWidth="1"/>
    <col min="3298" max="3298" width="7.88671875" style="26" customWidth="1"/>
    <col min="3299" max="3299" width="17.88671875" style="26" customWidth="1"/>
    <col min="3300" max="3300" width="17.5546875" style="26" customWidth="1"/>
    <col min="3301" max="3532" width="9.109375" style="26" customWidth="1"/>
    <col min="3533" max="3549" width="2.5546875" style="26" customWidth="1"/>
    <col min="3550" max="3551" width="2.6640625" style="26" customWidth="1"/>
    <col min="3552" max="3552" width="3.5546875" style="26" customWidth="1"/>
    <col min="3553" max="3553" width="6.33203125" style="26" customWidth="1"/>
    <col min="3554" max="3554" width="7.88671875" style="26" customWidth="1"/>
    <col min="3555" max="3555" width="17.88671875" style="26" customWidth="1"/>
    <col min="3556" max="3556" width="17.5546875" style="26" customWidth="1"/>
    <col min="3557" max="3788" width="9.109375" style="26" customWidth="1"/>
    <col min="3789" max="3805" width="2.5546875" style="26" customWidth="1"/>
    <col min="3806" max="3807" width="2.6640625" style="26" customWidth="1"/>
    <col min="3808" max="3808" width="3.5546875" style="26" customWidth="1"/>
    <col min="3809" max="3809" width="6.33203125" style="26" customWidth="1"/>
    <col min="3810" max="3810" width="7.88671875" style="26" customWidth="1"/>
    <col min="3811" max="3811" width="17.88671875" style="26" customWidth="1"/>
    <col min="3812" max="3812" width="17.5546875" style="26" customWidth="1"/>
    <col min="3813" max="4044" width="9.109375" style="26" customWidth="1"/>
    <col min="4045" max="4061" width="2.5546875" style="26" customWidth="1"/>
    <col min="4062" max="4063" width="2.6640625" style="26" customWidth="1"/>
    <col min="4064" max="4064" width="3.5546875" style="26" customWidth="1"/>
    <col min="4065" max="4065" width="6.33203125" style="26" customWidth="1"/>
    <col min="4066" max="4066" width="7.88671875" style="26" customWidth="1"/>
    <col min="4067" max="4067" width="17.88671875" style="26" customWidth="1"/>
    <col min="4068" max="4068" width="17.5546875" style="26" customWidth="1"/>
    <col min="4069" max="4300" width="9.109375" style="26" customWidth="1"/>
    <col min="4301" max="4317" width="2.5546875" style="26" customWidth="1"/>
    <col min="4318" max="4319" width="2.6640625" style="26" customWidth="1"/>
    <col min="4320" max="4320" width="3.5546875" style="26" customWidth="1"/>
    <col min="4321" max="4321" width="6.33203125" style="26" customWidth="1"/>
    <col min="4322" max="4322" width="7.88671875" style="26" customWidth="1"/>
    <col min="4323" max="4323" width="17.88671875" style="26" customWidth="1"/>
    <col min="4324" max="4324" width="17.5546875" style="26" customWidth="1"/>
    <col min="4325" max="4556" width="9.109375" style="26" customWidth="1"/>
    <col min="4557" max="4573" width="2.5546875" style="26" customWidth="1"/>
    <col min="4574" max="4575" width="2.6640625" style="26" customWidth="1"/>
    <col min="4576" max="4576" width="3.5546875" style="26" customWidth="1"/>
    <col min="4577" max="4577" width="6.33203125" style="26" customWidth="1"/>
    <col min="4578" max="4578" width="7.88671875" style="26" customWidth="1"/>
    <col min="4579" max="4579" width="17.88671875" style="26" customWidth="1"/>
    <col min="4580" max="4580" width="17.5546875" style="26" customWidth="1"/>
    <col min="4581" max="4812" width="9.109375" style="26" customWidth="1"/>
    <col min="4813" max="4829" width="2.5546875" style="26" customWidth="1"/>
    <col min="4830" max="4831" width="2.6640625" style="26" customWidth="1"/>
    <col min="4832" max="4832" width="3.5546875" style="26" customWidth="1"/>
    <col min="4833" max="4833" width="6.33203125" style="26" customWidth="1"/>
    <col min="4834" max="4834" width="7.88671875" style="26" customWidth="1"/>
    <col min="4835" max="4835" width="17.88671875" style="26" customWidth="1"/>
    <col min="4836" max="4836" width="17.5546875" style="26" customWidth="1"/>
    <col min="4837" max="5068" width="9.109375" style="26" customWidth="1"/>
    <col min="5069" max="5085" width="2.5546875" style="26" customWidth="1"/>
    <col min="5086" max="5087" width="2.6640625" style="26" customWidth="1"/>
    <col min="5088" max="5088" width="3.5546875" style="26" customWidth="1"/>
    <col min="5089" max="5089" width="6.33203125" style="26" customWidth="1"/>
    <col min="5090" max="5090" width="7.88671875" style="26" customWidth="1"/>
    <col min="5091" max="5091" width="17.88671875" style="26" customWidth="1"/>
    <col min="5092" max="5092" width="17.5546875" style="26" customWidth="1"/>
    <col min="5093" max="5324" width="9.109375" style="26" customWidth="1"/>
    <col min="5325" max="5341" width="2.5546875" style="26" customWidth="1"/>
    <col min="5342" max="5343" width="2.6640625" style="26" customWidth="1"/>
    <col min="5344" max="5344" width="3.5546875" style="26" customWidth="1"/>
    <col min="5345" max="5345" width="6.33203125" style="26" customWidth="1"/>
    <col min="5346" max="5346" width="7.88671875" style="26" customWidth="1"/>
    <col min="5347" max="5347" width="17.88671875" style="26" customWidth="1"/>
    <col min="5348" max="5348" width="17.5546875" style="26" customWidth="1"/>
    <col min="5349" max="5580" width="9.109375" style="26" customWidth="1"/>
    <col min="5581" max="5597" width="2.5546875" style="26" customWidth="1"/>
    <col min="5598" max="5599" width="2.6640625" style="26" customWidth="1"/>
    <col min="5600" max="5600" width="3.5546875" style="26" customWidth="1"/>
    <col min="5601" max="5601" width="6.33203125" style="26" customWidth="1"/>
    <col min="5602" max="5602" width="7.88671875" style="26" customWidth="1"/>
    <col min="5603" max="5603" width="17.88671875" style="26" customWidth="1"/>
    <col min="5604" max="5604" width="17.5546875" style="26" customWidth="1"/>
    <col min="5605" max="5836" width="9.109375" style="26" customWidth="1"/>
    <col min="5837" max="5853" width="2.5546875" style="26" customWidth="1"/>
    <col min="5854" max="5855" width="2.6640625" style="26" customWidth="1"/>
    <col min="5856" max="5856" width="3.5546875" style="26" customWidth="1"/>
    <col min="5857" max="5857" width="6.33203125" style="26" customWidth="1"/>
    <col min="5858" max="5858" width="7.88671875" style="26" customWidth="1"/>
    <col min="5859" max="5859" width="17.88671875" style="26" customWidth="1"/>
    <col min="5860" max="5860" width="17.5546875" style="26" customWidth="1"/>
    <col min="5861" max="6092" width="9.109375" style="26" customWidth="1"/>
    <col min="6093" max="6109" width="2.5546875" style="26" customWidth="1"/>
    <col min="6110" max="6111" width="2.6640625" style="26" customWidth="1"/>
    <col min="6112" max="6112" width="3.5546875" style="26" customWidth="1"/>
    <col min="6113" max="6113" width="6.33203125" style="26" customWidth="1"/>
    <col min="6114" max="6114" width="7.88671875" style="26" customWidth="1"/>
    <col min="6115" max="6115" width="17.88671875" style="26" customWidth="1"/>
    <col min="6116" max="6116" width="17.5546875" style="26" customWidth="1"/>
    <col min="6117" max="6348" width="9.109375" style="26" customWidth="1"/>
    <col min="6349" max="6365" width="2.5546875" style="26" customWidth="1"/>
    <col min="6366" max="6367" width="2.6640625" style="26" customWidth="1"/>
    <col min="6368" max="6368" width="3.5546875" style="26" customWidth="1"/>
    <col min="6369" max="6369" width="6.33203125" style="26" customWidth="1"/>
    <col min="6370" max="6370" width="7.88671875" style="26" customWidth="1"/>
    <col min="6371" max="6371" width="17.88671875" style="26" customWidth="1"/>
    <col min="6372" max="6372" width="17.5546875" style="26" customWidth="1"/>
    <col min="6373" max="6604" width="9.109375" style="26" customWidth="1"/>
    <col min="6605" max="6621" width="2.5546875" style="26" customWidth="1"/>
    <col min="6622" max="6623" width="2.6640625" style="26" customWidth="1"/>
    <col min="6624" max="6624" width="3.5546875" style="26" customWidth="1"/>
    <col min="6625" max="6625" width="6.33203125" style="26" customWidth="1"/>
    <col min="6626" max="6626" width="7.88671875" style="26" customWidth="1"/>
    <col min="6627" max="6627" width="17.88671875" style="26" customWidth="1"/>
    <col min="6628" max="6628" width="17.5546875" style="26" customWidth="1"/>
    <col min="6629" max="6860" width="9.109375" style="26" customWidth="1"/>
    <col min="6861" max="6877" width="2.5546875" style="26" customWidth="1"/>
    <col min="6878" max="6879" width="2.6640625" style="26" customWidth="1"/>
    <col min="6880" max="6880" width="3.5546875" style="26" customWidth="1"/>
    <col min="6881" max="6881" width="6.33203125" style="26" customWidth="1"/>
    <col min="6882" max="6882" width="7.88671875" style="26" customWidth="1"/>
    <col min="6883" max="6883" width="17.88671875" style="26" customWidth="1"/>
    <col min="6884" max="6884" width="17.5546875" style="26" customWidth="1"/>
    <col min="6885" max="7116" width="9.109375" style="26" customWidth="1"/>
    <col min="7117" max="7133" width="2.5546875" style="26" customWidth="1"/>
    <col min="7134" max="7135" width="2.6640625" style="26" customWidth="1"/>
    <col min="7136" max="7136" width="3.5546875" style="26" customWidth="1"/>
    <col min="7137" max="7137" width="6.33203125" style="26" customWidth="1"/>
    <col min="7138" max="7138" width="7.88671875" style="26" customWidth="1"/>
    <col min="7139" max="7139" width="17.88671875" style="26" customWidth="1"/>
    <col min="7140" max="7140" width="17.5546875" style="26" customWidth="1"/>
    <col min="7141" max="7372" width="9.109375" style="26" customWidth="1"/>
    <col min="7373" max="7389" width="2.5546875" style="26" customWidth="1"/>
    <col min="7390" max="7391" width="2.6640625" style="26" customWidth="1"/>
    <col min="7392" max="7392" width="3.5546875" style="26" customWidth="1"/>
    <col min="7393" max="7393" width="6.33203125" style="26" customWidth="1"/>
    <col min="7394" max="7394" width="7.88671875" style="26" customWidth="1"/>
    <col min="7395" max="7395" width="17.88671875" style="26" customWidth="1"/>
    <col min="7396" max="7396" width="17.5546875" style="26" customWidth="1"/>
    <col min="7397" max="7628" width="9.109375" style="26" customWidth="1"/>
    <col min="7629" max="7645" width="2.5546875" style="26" customWidth="1"/>
    <col min="7646" max="7647" width="2.6640625" style="26" customWidth="1"/>
    <col min="7648" max="7648" width="3.5546875" style="26" customWidth="1"/>
    <col min="7649" max="7649" width="6.33203125" style="26" customWidth="1"/>
    <col min="7650" max="7650" width="7.88671875" style="26" customWidth="1"/>
    <col min="7651" max="7651" width="17.88671875" style="26" customWidth="1"/>
    <col min="7652" max="7652" width="17.5546875" style="26" customWidth="1"/>
    <col min="7653" max="7884" width="9.109375" style="26" customWidth="1"/>
    <col min="7885" max="7901" width="2.5546875" style="26" customWidth="1"/>
    <col min="7902" max="7903" width="2.6640625" style="26" customWidth="1"/>
    <col min="7904" max="7904" width="3.5546875" style="26" customWidth="1"/>
    <col min="7905" max="7905" width="6.33203125" style="26" customWidth="1"/>
    <col min="7906" max="7906" width="7.88671875" style="26" customWidth="1"/>
    <col min="7907" max="7907" width="17.88671875" style="26" customWidth="1"/>
    <col min="7908" max="7908" width="17.5546875" style="26" customWidth="1"/>
    <col min="7909" max="8140" width="9.109375" style="26" customWidth="1"/>
    <col min="8141" max="8157" width="2.5546875" style="26" customWidth="1"/>
    <col min="8158" max="8159" width="2.6640625" style="26" customWidth="1"/>
    <col min="8160" max="8160" width="3.5546875" style="26" customWidth="1"/>
    <col min="8161" max="8161" width="6.33203125" style="26" customWidth="1"/>
    <col min="8162" max="8162" width="7.88671875" style="26" customWidth="1"/>
    <col min="8163" max="8163" width="17.88671875" style="26" customWidth="1"/>
    <col min="8164" max="8164" width="17.5546875" style="26" customWidth="1"/>
    <col min="8165" max="8396" width="9.109375" style="26" customWidth="1"/>
    <col min="8397" max="8413" width="2.5546875" style="26" customWidth="1"/>
    <col min="8414" max="8415" width="2.6640625" style="26" customWidth="1"/>
    <col min="8416" max="8416" width="3.5546875" style="26" customWidth="1"/>
    <col min="8417" max="8417" width="6.33203125" style="26" customWidth="1"/>
    <col min="8418" max="8418" width="7.88671875" style="26" customWidth="1"/>
    <col min="8419" max="8419" width="17.88671875" style="26" customWidth="1"/>
    <col min="8420" max="8420" width="17.5546875" style="26" customWidth="1"/>
    <col min="8421" max="8652" width="9.109375" style="26" customWidth="1"/>
    <col min="8653" max="8669" width="2.5546875" style="26" customWidth="1"/>
    <col min="8670" max="8671" width="2.6640625" style="26" customWidth="1"/>
    <col min="8672" max="8672" width="3.5546875" style="26" customWidth="1"/>
    <col min="8673" max="8673" width="6.33203125" style="26" customWidth="1"/>
    <col min="8674" max="8674" width="7.88671875" style="26" customWidth="1"/>
    <col min="8675" max="8675" width="17.88671875" style="26" customWidth="1"/>
    <col min="8676" max="8676" width="17.5546875" style="26" customWidth="1"/>
    <col min="8677" max="8908" width="9.109375" style="26" customWidth="1"/>
    <col min="8909" max="8925" width="2.5546875" style="26" customWidth="1"/>
    <col min="8926" max="8927" width="2.6640625" style="26" customWidth="1"/>
    <col min="8928" max="8928" width="3.5546875" style="26" customWidth="1"/>
    <col min="8929" max="8929" width="6.33203125" style="26" customWidth="1"/>
    <col min="8930" max="8930" width="7.88671875" style="26" customWidth="1"/>
    <col min="8931" max="8931" width="17.88671875" style="26" customWidth="1"/>
    <col min="8932" max="8932" width="17.5546875" style="26" customWidth="1"/>
    <col min="8933" max="9164" width="9.109375" style="26" customWidth="1"/>
    <col min="9165" max="9181" width="2.5546875" style="26" customWidth="1"/>
    <col min="9182" max="9183" width="2.6640625" style="26" customWidth="1"/>
    <col min="9184" max="9184" width="3.5546875" style="26" customWidth="1"/>
    <col min="9185" max="9185" width="6.33203125" style="26" customWidth="1"/>
    <col min="9186" max="9186" width="7.88671875" style="26" customWidth="1"/>
    <col min="9187" max="9187" width="17.88671875" style="26" customWidth="1"/>
    <col min="9188" max="9188" width="17.5546875" style="26" customWidth="1"/>
    <col min="9189" max="9420" width="9.109375" style="26" customWidth="1"/>
    <col min="9421" max="9437" width="2.5546875" style="26" customWidth="1"/>
    <col min="9438" max="9439" width="2.6640625" style="26" customWidth="1"/>
    <col min="9440" max="9440" width="3.5546875" style="26" customWidth="1"/>
    <col min="9441" max="9441" width="6.33203125" style="26" customWidth="1"/>
    <col min="9442" max="9442" width="7.88671875" style="26" customWidth="1"/>
    <col min="9443" max="9443" width="17.88671875" style="26" customWidth="1"/>
    <col min="9444" max="9444" width="17.5546875" style="26" customWidth="1"/>
    <col min="9445" max="9676" width="9.109375" style="26" customWidth="1"/>
    <col min="9677" max="9693" width="2.5546875" style="26" customWidth="1"/>
    <col min="9694" max="9695" width="2.6640625" style="26" customWidth="1"/>
    <col min="9696" max="9696" width="3.5546875" style="26" customWidth="1"/>
    <col min="9697" max="9697" width="6.33203125" style="26" customWidth="1"/>
    <col min="9698" max="9698" width="7.88671875" style="26" customWidth="1"/>
    <col min="9699" max="9699" width="17.88671875" style="26" customWidth="1"/>
    <col min="9700" max="9700" width="17.5546875" style="26" customWidth="1"/>
    <col min="9701" max="9932" width="9.109375" style="26" customWidth="1"/>
    <col min="9933" max="9949" width="2.5546875" style="26" customWidth="1"/>
    <col min="9950" max="9951" width="2.6640625" style="26" customWidth="1"/>
    <col min="9952" max="9952" width="3.5546875" style="26" customWidth="1"/>
    <col min="9953" max="9953" width="6.33203125" style="26" customWidth="1"/>
    <col min="9954" max="9954" width="7.88671875" style="26" customWidth="1"/>
    <col min="9955" max="9955" width="17.88671875" style="26" customWidth="1"/>
    <col min="9956" max="9956" width="17.5546875" style="26" customWidth="1"/>
    <col min="9957" max="10188" width="9.109375" style="26" customWidth="1"/>
    <col min="10189" max="10205" width="2.5546875" style="26" customWidth="1"/>
    <col min="10206" max="10207" width="2.6640625" style="26" customWidth="1"/>
    <col min="10208" max="10208" width="3.5546875" style="26" customWidth="1"/>
    <col min="10209" max="10209" width="6.33203125" style="26" customWidth="1"/>
    <col min="10210" max="10210" width="7.88671875" style="26" customWidth="1"/>
    <col min="10211" max="10211" width="17.88671875" style="26" customWidth="1"/>
    <col min="10212" max="10212" width="17.5546875" style="26" customWidth="1"/>
    <col min="10213" max="10444" width="9.109375" style="26" customWidth="1"/>
    <col min="10445" max="10461" width="2.5546875" style="26" customWidth="1"/>
    <col min="10462" max="10463" width="2.6640625" style="26" customWidth="1"/>
    <col min="10464" max="10464" width="3.5546875" style="26" customWidth="1"/>
    <col min="10465" max="10465" width="6.33203125" style="26" customWidth="1"/>
    <col min="10466" max="10466" width="7.88671875" style="26" customWidth="1"/>
    <col min="10467" max="10467" width="17.88671875" style="26" customWidth="1"/>
    <col min="10468" max="10468" width="17.5546875" style="26" customWidth="1"/>
    <col min="10469" max="10700" width="9.109375" style="26" customWidth="1"/>
    <col min="10701" max="10717" width="2.5546875" style="26" customWidth="1"/>
    <col min="10718" max="10719" width="2.6640625" style="26" customWidth="1"/>
    <col min="10720" max="10720" width="3.5546875" style="26" customWidth="1"/>
    <col min="10721" max="10721" width="6.33203125" style="26" customWidth="1"/>
    <col min="10722" max="10722" width="7.88671875" style="26" customWidth="1"/>
    <col min="10723" max="10723" width="17.88671875" style="26" customWidth="1"/>
    <col min="10724" max="10724" width="17.5546875" style="26" customWidth="1"/>
    <col min="10725" max="10956" width="9.109375" style="26" customWidth="1"/>
    <col min="10957" max="10973" width="2.5546875" style="26" customWidth="1"/>
    <col min="10974" max="10975" width="2.6640625" style="26" customWidth="1"/>
    <col min="10976" max="10976" width="3.5546875" style="26" customWidth="1"/>
    <col min="10977" max="10977" width="6.33203125" style="26" customWidth="1"/>
    <col min="10978" max="10978" width="7.88671875" style="26" customWidth="1"/>
    <col min="10979" max="10979" width="17.88671875" style="26" customWidth="1"/>
    <col min="10980" max="10980" width="17.5546875" style="26" customWidth="1"/>
    <col min="10981" max="11212" width="9.109375" style="26" customWidth="1"/>
    <col min="11213" max="11229" width="2.5546875" style="26" customWidth="1"/>
    <col min="11230" max="11231" width="2.6640625" style="26" customWidth="1"/>
    <col min="11232" max="11232" width="3.5546875" style="26" customWidth="1"/>
    <col min="11233" max="11233" width="6.33203125" style="26" customWidth="1"/>
    <col min="11234" max="11234" width="7.88671875" style="26" customWidth="1"/>
    <col min="11235" max="11235" width="17.88671875" style="26" customWidth="1"/>
    <col min="11236" max="11236" width="17.5546875" style="26" customWidth="1"/>
    <col min="11237" max="11468" width="9.109375" style="26" customWidth="1"/>
    <col min="11469" max="11485" width="2.5546875" style="26" customWidth="1"/>
    <col min="11486" max="11487" width="2.6640625" style="26" customWidth="1"/>
    <col min="11488" max="11488" width="3.5546875" style="26" customWidth="1"/>
    <col min="11489" max="11489" width="6.33203125" style="26" customWidth="1"/>
    <col min="11490" max="11490" width="7.88671875" style="26" customWidth="1"/>
    <col min="11491" max="11491" width="17.88671875" style="26" customWidth="1"/>
    <col min="11492" max="11492" width="17.5546875" style="26" customWidth="1"/>
    <col min="11493" max="11724" width="9.109375" style="26" customWidth="1"/>
    <col min="11725" max="11741" width="2.5546875" style="26" customWidth="1"/>
    <col min="11742" max="11743" width="2.6640625" style="26" customWidth="1"/>
    <col min="11744" max="11744" width="3.5546875" style="26" customWidth="1"/>
    <col min="11745" max="11745" width="6.33203125" style="26" customWidth="1"/>
    <col min="11746" max="11746" width="7.88671875" style="26" customWidth="1"/>
    <col min="11747" max="11747" width="17.88671875" style="26" customWidth="1"/>
    <col min="11748" max="11748" width="17.5546875" style="26" customWidth="1"/>
    <col min="11749" max="11980" width="9.109375" style="26" customWidth="1"/>
    <col min="11981" max="11997" width="2.5546875" style="26" customWidth="1"/>
    <col min="11998" max="11999" width="2.6640625" style="26" customWidth="1"/>
    <col min="12000" max="12000" width="3.5546875" style="26" customWidth="1"/>
    <col min="12001" max="12001" width="6.33203125" style="26" customWidth="1"/>
    <col min="12002" max="12002" width="7.88671875" style="26" customWidth="1"/>
    <col min="12003" max="12003" width="17.88671875" style="26" customWidth="1"/>
    <col min="12004" max="12004" width="17.5546875" style="26" customWidth="1"/>
    <col min="12005" max="12236" width="9.109375" style="26" customWidth="1"/>
    <col min="12237" max="12253" width="2.5546875" style="26" customWidth="1"/>
    <col min="12254" max="12255" width="2.6640625" style="26" customWidth="1"/>
    <col min="12256" max="12256" width="3.5546875" style="26" customWidth="1"/>
    <col min="12257" max="12257" width="6.33203125" style="26" customWidth="1"/>
    <col min="12258" max="12258" width="7.88671875" style="26" customWidth="1"/>
    <col min="12259" max="12259" width="17.88671875" style="26" customWidth="1"/>
    <col min="12260" max="12260" width="17.5546875" style="26" customWidth="1"/>
    <col min="12261" max="12492" width="9.109375" style="26" customWidth="1"/>
    <col min="12493" max="12509" width="2.5546875" style="26" customWidth="1"/>
    <col min="12510" max="12511" width="2.6640625" style="26" customWidth="1"/>
    <col min="12512" max="12512" width="3.5546875" style="26" customWidth="1"/>
    <col min="12513" max="12513" width="6.33203125" style="26" customWidth="1"/>
    <col min="12514" max="12514" width="7.88671875" style="26" customWidth="1"/>
    <col min="12515" max="12515" width="17.88671875" style="26" customWidth="1"/>
    <col min="12516" max="12516" width="17.5546875" style="26" customWidth="1"/>
    <col min="12517" max="12748" width="9.109375" style="26" customWidth="1"/>
    <col min="12749" max="12765" width="2.5546875" style="26" customWidth="1"/>
    <col min="12766" max="12767" width="2.6640625" style="26" customWidth="1"/>
    <col min="12768" max="12768" width="3.5546875" style="26" customWidth="1"/>
    <col min="12769" max="12769" width="6.33203125" style="26" customWidth="1"/>
    <col min="12770" max="12770" width="7.88671875" style="26" customWidth="1"/>
    <col min="12771" max="12771" width="17.88671875" style="26" customWidth="1"/>
    <col min="12772" max="12772" width="17.5546875" style="26" customWidth="1"/>
    <col min="12773" max="13004" width="9.109375" style="26" customWidth="1"/>
    <col min="13005" max="13021" width="2.5546875" style="26" customWidth="1"/>
    <col min="13022" max="13023" width="2.6640625" style="26" customWidth="1"/>
    <col min="13024" max="13024" width="3.5546875" style="26" customWidth="1"/>
    <col min="13025" max="13025" width="6.33203125" style="26" customWidth="1"/>
    <col min="13026" max="13026" width="7.88671875" style="26" customWidth="1"/>
    <col min="13027" max="13027" width="17.88671875" style="26" customWidth="1"/>
    <col min="13028" max="13028" width="17.5546875" style="26" customWidth="1"/>
    <col min="13029" max="13260" width="9.109375" style="26" customWidth="1"/>
    <col min="13261" max="13277" width="2.5546875" style="26" customWidth="1"/>
    <col min="13278" max="13279" width="2.6640625" style="26" customWidth="1"/>
    <col min="13280" max="13280" width="3.5546875" style="26" customWidth="1"/>
    <col min="13281" max="13281" width="6.33203125" style="26" customWidth="1"/>
    <col min="13282" max="13282" width="7.88671875" style="26" customWidth="1"/>
    <col min="13283" max="13283" width="17.88671875" style="26" customWidth="1"/>
    <col min="13284" max="13284" width="17.5546875" style="26" customWidth="1"/>
    <col min="13285" max="13516" width="9.109375" style="26" customWidth="1"/>
    <col min="13517" max="13533" width="2.5546875" style="26" customWidth="1"/>
    <col min="13534" max="13535" width="2.6640625" style="26" customWidth="1"/>
    <col min="13536" max="13536" width="3.5546875" style="26" customWidth="1"/>
    <col min="13537" max="13537" width="6.33203125" style="26" customWidth="1"/>
    <col min="13538" max="13538" width="7.88671875" style="26" customWidth="1"/>
    <col min="13539" max="13539" width="17.88671875" style="26" customWidth="1"/>
    <col min="13540" max="13540" width="17.5546875" style="26" customWidth="1"/>
    <col min="13541" max="13772" width="9.109375" style="26" customWidth="1"/>
    <col min="13773" max="13789" width="2.5546875" style="26" customWidth="1"/>
    <col min="13790" max="13791" width="2.6640625" style="26" customWidth="1"/>
    <col min="13792" max="13792" width="3.5546875" style="26" customWidth="1"/>
    <col min="13793" max="13793" width="6.33203125" style="26" customWidth="1"/>
    <col min="13794" max="13794" width="7.88671875" style="26" customWidth="1"/>
    <col min="13795" max="13795" width="17.88671875" style="26" customWidth="1"/>
    <col min="13796" max="13796" width="17.5546875" style="26" customWidth="1"/>
    <col min="13797" max="14028" width="9.109375" style="26" customWidth="1"/>
    <col min="14029" max="14045" width="2.5546875" style="26" customWidth="1"/>
    <col min="14046" max="14047" width="2.6640625" style="26" customWidth="1"/>
    <col min="14048" max="14048" width="3.5546875" style="26" customWidth="1"/>
    <col min="14049" max="14049" width="6.33203125" style="26" customWidth="1"/>
    <col min="14050" max="14050" width="7.88671875" style="26" customWidth="1"/>
    <col min="14051" max="14051" width="17.88671875" style="26" customWidth="1"/>
    <col min="14052" max="14052" width="17.5546875" style="26" customWidth="1"/>
    <col min="14053" max="14284" width="9.109375" style="26" customWidth="1"/>
    <col min="14285" max="14301" width="2.5546875" style="26" customWidth="1"/>
    <col min="14302" max="14303" width="2.6640625" style="26" customWidth="1"/>
    <col min="14304" max="14304" width="3.5546875" style="26" customWidth="1"/>
    <col min="14305" max="14305" width="6.33203125" style="26" customWidth="1"/>
    <col min="14306" max="14306" width="7.88671875" style="26" customWidth="1"/>
    <col min="14307" max="14307" width="17.88671875" style="26" customWidth="1"/>
    <col min="14308" max="14308" width="17.5546875" style="26" customWidth="1"/>
    <col min="14309" max="14540" width="9.109375" style="26" customWidth="1"/>
    <col min="14541" max="14557" width="2.5546875" style="26" customWidth="1"/>
    <col min="14558" max="14559" width="2.6640625" style="26" customWidth="1"/>
    <col min="14560" max="14560" width="3.5546875" style="26" customWidth="1"/>
    <col min="14561" max="14561" width="6.33203125" style="26" customWidth="1"/>
    <col min="14562" max="14562" width="7.88671875" style="26" customWidth="1"/>
    <col min="14563" max="14563" width="17.88671875" style="26" customWidth="1"/>
    <col min="14564" max="14564" width="17.5546875" style="26" customWidth="1"/>
    <col min="14565" max="14796" width="9.109375" style="26" customWidth="1"/>
    <col min="14797" max="14813" width="2.5546875" style="26" customWidth="1"/>
    <col min="14814" max="14815" width="2.6640625" style="26" customWidth="1"/>
    <col min="14816" max="14816" width="3.5546875" style="26" customWidth="1"/>
    <col min="14817" max="14817" width="6.33203125" style="26" customWidth="1"/>
    <col min="14818" max="14818" width="7.88671875" style="26" customWidth="1"/>
    <col min="14819" max="14819" width="17.88671875" style="26" customWidth="1"/>
    <col min="14820" max="14820" width="17.5546875" style="26" customWidth="1"/>
    <col min="14821" max="15052" width="9.109375" style="26" customWidth="1"/>
    <col min="15053" max="15069" width="2.5546875" style="26" customWidth="1"/>
    <col min="15070" max="15071" width="2.6640625" style="26" customWidth="1"/>
    <col min="15072" max="15072" width="3.5546875" style="26" customWidth="1"/>
    <col min="15073" max="15073" width="6.33203125" style="26" customWidth="1"/>
    <col min="15074" max="15074" width="7.88671875" style="26" customWidth="1"/>
    <col min="15075" max="15075" width="17.88671875" style="26" customWidth="1"/>
    <col min="15076" max="15076" width="17.5546875" style="26" customWidth="1"/>
    <col min="15077" max="15308" width="9.109375" style="26" customWidth="1"/>
    <col min="15309" max="15325" width="2.5546875" style="26" customWidth="1"/>
    <col min="15326" max="15327" width="2.6640625" style="26" customWidth="1"/>
    <col min="15328" max="15328" width="3.5546875" style="26" customWidth="1"/>
    <col min="15329" max="15329" width="6.33203125" style="26" customWidth="1"/>
    <col min="15330" max="15330" width="7.88671875" style="26" customWidth="1"/>
    <col min="15331" max="15331" width="17.88671875" style="26" customWidth="1"/>
    <col min="15332" max="15332" width="17.5546875" style="26" customWidth="1"/>
    <col min="15333" max="15564" width="9.109375" style="26" customWidth="1"/>
    <col min="15565" max="15581" width="2.5546875" style="26" customWidth="1"/>
    <col min="15582" max="15583" width="2.6640625" style="26" customWidth="1"/>
    <col min="15584" max="15584" width="3.5546875" style="26" customWidth="1"/>
    <col min="15585" max="15585" width="6.33203125" style="26" customWidth="1"/>
    <col min="15586" max="15586" width="7.88671875" style="26" customWidth="1"/>
    <col min="15587" max="15587" width="17.88671875" style="26" customWidth="1"/>
    <col min="15588" max="15588" width="17.5546875" style="26" customWidth="1"/>
    <col min="15589" max="15820" width="9.109375" style="26" customWidth="1"/>
    <col min="15821" max="15837" width="2.5546875" style="26" customWidth="1"/>
    <col min="15838" max="15839" width="2.6640625" style="26" customWidth="1"/>
    <col min="15840" max="15840" width="3.5546875" style="26" customWidth="1"/>
    <col min="15841" max="15841" width="6.33203125" style="26" customWidth="1"/>
    <col min="15842" max="15842" width="7.88671875" style="26" customWidth="1"/>
    <col min="15843" max="15843" width="17.88671875" style="26" customWidth="1"/>
    <col min="15844" max="15844" width="17.5546875" style="26" customWidth="1"/>
    <col min="15845" max="16076" width="9.109375" style="26" customWidth="1"/>
    <col min="16077" max="16093" width="2.5546875" style="26" customWidth="1"/>
    <col min="16094" max="16095" width="2.6640625" style="26" customWidth="1"/>
    <col min="16096" max="16096" width="3.5546875" style="26" customWidth="1"/>
    <col min="16097" max="16097" width="6.33203125" style="26" customWidth="1"/>
    <col min="16098" max="16098" width="7.88671875" style="26" customWidth="1"/>
    <col min="16099" max="16099" width="17.88671875" style="26" customWidth="1"/>
    <col min="16100" max="16100" width="17.5546875" style="26" customWidth="1"/>
    <col min="16101" max="16332" width="9.109375" style="26" customWidth="1"/>
    <col min="16333" max="16376" width="8.88671875" style="26"/>
    <col min="16377" max="16379" width="8.88671875" style="26" customWidth="1"/>
    <col min="16380" max="16384" width="8.88671875" style="26"/>
  </cols>
  <sheetData>
    <row r="1" spans="1:5" s="34" customFormat="1" ht="14.25" customHeight="1" x14ac:dyDescent="0.25">
      <c r="C1" s="35"/>
      <c r="D1" s="35"/>
      <c r="E1" s="35"/>
    </row>
    <row r="2" spans="1:5" s="1" customFormat="1" ht="16.8" customHeight="1" x14ac:dyDescent="0.35">
      <c r="A2" s="135" t="s">
        <v>104</v>
      </c>
      <c r="C2" s="35"/>
      <c r="D2" s="28"/>
      <c r="E2" s="28"/>
    </row>
    <row r="3" spans="1:5" s="34" customFormat="1" ht="15" customHeight="1" x14ac:dyDescent="0.25">
      <c r="A3" s="112" t="s">
        <v>113</v>
      </c>
      <c r="C3" s="52"/>
      <c r="D3" s="28"/>
      <c r="E3" s="28"/>
    </row>
    <row r="4" spans="1:5" s="28" customFormat="1" ht="16.5" customHeight="1" x14ac:dyDescent="0.25">
      <c r="A4" s="112" t="s">
        <v>115</v>
      </c>
      <c r="B4" s="87"/>
      <c r="C4" s="87"/>
    </row>
    <row r="5" spans="1:5" s="34" customFormat="1" ht="17.25" customHeight="1" x14ac:dyDescent="0.25">
      <c r="A5" s="145" t="s">
        <v>125</v>
      </c>
      <c r="B5" s="87"/>
      <c r="C5" s="87"/>
      <c r="D5" s="28"/>
      <c r="E5" s="28"/>
    </row>
    <row r="6" spans="1:5" s="34" customFormat="1" ht="17.25" customHeight="1" x14ac:dyDescent="0.25">
      <c r="A6" s="88"/>
      <c r="B6" s="88"/>
      <c r="C6" s="88"/>
      <c r="D6" s="28"/>
    </row>
    <row r="7" spans="1:5" s="34" customFormat="1" ht="12" customHeight="1" x14ac:dyDescent="0.25">
      <c r="A7" s="114" t="s">
        <v>105</v>
      </c>
      <c r="B7" s="27"/>
      <c r="C7" s="27"/>
      <c r="D7" s="28"/>
    </row>
    <row r="8" spans="1:5" s="34" customFormat="1" ht="23.25" customHeight="1" x14ac:dyDescent="0.25">
      <c r="A8" s="10" t="s">
        <v>0</v>
      </c>
      <c r="B8" s="10" t="s">
        <v>22</v>
      </c>
      <c r="C8" s="144" t="s">
        <v>118</v>
      </c>
      <c r="D8" s="144" t="s">
        <v>126</v>
      </c>
    </row>
    <row r="9" spans="1:5" s="34" customFormat="1" ht="16.2" customHeight="1" x14ac:dyDescent="0.25">
      <c r="A9" s="71" t="s">
        <v>18</v>
      </c>
      <c r="B9" s="10"/>
      <c r="C9" s="70"/>
      <c r="D9" s="144"/>
    </row>
    <row r="10" spans="1:5" s="34" customFormat="1" ht="12.75" customHeight="1" x14ac:dyDescent="0.25">
      <c r="A10" s="54" t="s">
        <v>41</v>
      </c>
      <c r="B10" s="45"/>
      <c r="C10" s="57"/>
      <c r="D10" s="57"/>
    </row>
    <row r="11" spans="1:5" s="34" customFormat="1" ht="12.75" customHeight="1" x14ac:dyDescent="0.25">
      <c r="A11" s="11" t="s">
        <v>1</v>
      </c>
      <c r="B11" s="45">
        <v>5</v>
      </c>
      <c r="C11" s="53">
        <v>2172080815.7199998</v>
      </c>
      <c r="D11" s="15">
        <v>2478161598.7799997</v>
      </c>
    </row>
    <row r="12" spans="1:5" s="34" customFormat="1" ht="12.75" customHeight="1" x14ac:dyDescent="0.25">
      <c r="A12" s="11" t="s">
        <v>2</v>
      </c>
      <c r="B12" s="45"/>
      <c r="C12" s="53">
        <v>6422097.4800000004</v>
      </c>
      <c r="D12" s="15">
        <v>12844194.84</v>
      </c>
    </row>
    <row r="13" spans="1:5" s="34" customFormat="1" ht="12.75" customHeight="1" x14ac:dyDescent="0.25">
      <c r="A13" s="11" t="s">
        <v>23</v>
      </c>
      <c r="B13" s="45"/>
      <c r="C13" s="15">
        <v>331497870</v>
      </c>
      <c r="D13" s="15">
        <v>331497870</v>
      </c>
    </row>
    <row r="14" spans="1:5" s="34" customFormat="1" ht="12.75" customHeight="1" thickBot="1" x14ac:dyDescent="0.3">
      <c r="A14" s="66" t="s">
        <v>3</v>
      </c>
      <c r="B14" s="47">
        <v>10</v>
      </c>
      <c r="C14" s="39">
        <v>582132902.59000003</v>
      </c>
      <c r="D14" s="39">
        <v>82132902.590000004</v>
      </c>
    </row>
    <row r="15" spans="1:5" s="34" customFormat="1" ht="12.75" customHeight="1" thickBot="1" x14ac:dyDescent="0.3">
      <c r="A15" s="76"/>
      <c r="B15" s="68"/>
      <c r="C15" s="138">
        <f>C11+C12+C13+C14</f>
        <v>3092133685.79</v>
      </c>
      <c r="D15" s="146">
        <f>D11+D12+D13+D14</f>
        <v>2904636566.21</v>
      </c>
    </row>
    <row r="16" spans="1:5" s="34" customFormat="1" ht="12.75" customHeight="1" thickBot="1" x14ac:dyDescent="0.3">
      <c r="A16" s="67" t="s">
        <v>42</v>
      </c>
      <c r="B16" s="68"/>
      <c r="C16" s="58"/>
      <c r="D16" s="58"/>
    </row>
    <row r="17" spans="1:4" s="34" customFormat="1" ht="12.75" customHeight="1" x14ac:dyDescent="0.25">
      <c r="A17" s="14" t="s">
        <v>24</v>
      </c>
      <c r="B17" s="44">
        <v>6</v>
      </c>
      <c r="C17" s="82">
        <v>312243533.52999997</v>
      </c>
      <c r="D17" s="64">
        <v>277157542.79000002</v>
      </c>
    </row>
    <row r="18" spans="1:4" s="34" customFormat="1" ht="12.75" customHeight="1" x14ac:dyDescent="0.25">
      <c r="A18" s="11" t="s">
        <v>25</v>
      </c>
      <c r="B18" s="45">
        <v>7</v>
      </c>
      <c r="C18" s="136">
        <v>49921034.729999997</v>
      </c>
      <c r="D18" s="15">
        <v>80535807.390000001</v>
      </c>
    </row>
    <row r="19" spans="1:4" s="34" customFormat="1" ht="12.75" customHeight="1" x14ac:dyDescent="0.25">
      <c r="A19" s="11" t="s">
        <v>26</v>
      </c>
      <c r="B19" s="45">
        <v>8</v>
      </c>
      <c r="C19" s="136">
        <v>811202918.10000002</v>
      </c>
      <c r="D19" s="15">
        <v>580733953.14999998</v>
      </c>
    </row>
    <row r="20" spans="1:4" s="34" customFormat="1" ht="12.75" customHeight="1" x14ac:dyDescent="0.25">
      <c r="A20" s="11" t="s">
        <v>27</v>
      </c>
      <c r="B20" s="45"/>
      <c r="C20" s="136">
        <v>19146664.09</v>
      </c>
      <c r="D20" s="15">
        <v>4827219.09</v>
      </c>
    </row>
    <row r="21" spans="1:4" s="34" customFormat="1" ht="12.75" customHeight="1" x14ac:dyDescent="0.25">
      <c r="A21" s="11" t="s">
        <v>40</v>
      </c>
      <c r="B21" s="45"/>
      <c r="C21" s="136">
        <v>123455948.09999999</v>
      </c>
      <c r="D21" s="15">
        <v>114655270.69</v>
      </c>
    </row>
    <row r="22" spans="1:4" s="34" customFormat="1" ht="12.75" customHeight="1" x14ac:dyDescent="0.25">
      <c r="A22" s="11" t="s">
        <v>38</v>
      </c>
      <c r="B22" s="45"/>
      <c r="C22" s="136">
        <v>10712988.710000001</v>
      </c>
      <c r="D22" s="15">
        <v>10345603.83</v>
      </c>
    </row>
    <row r="23" spans="1:4" s="34" customFormat="1" ht="12.75" customHeight="1" x14ac:dyDescent="0.25">
      <c r="A23" s="55" t="s">
        <v>61</v>
      </c>
      <c r="B23" s="56">
        <v>9</v>
      </c>
      <c r="C23" s="136">
        <v>4326358.7300000004</v>
      </c>
      <c r="D23" s="15">
        <v>191932.15000000596</v>
      </c>
    </row>
    <row r="24" spans="1:4" s="34" customFormat="1" ht="12.75" customHeight="1" thickBot="1" x14ac:dyDescent="0.3">
      <c r="A24" s="137" t="s">
        <v>124</v>
      </c>
      <c r="B24" s="47"/>
      <c r="C24" s="136">
        <v>8091393.6100000003</v>
      </c>
      <c r="D24" s="53">
        <v>7493444.2999999998</v>
      </c>
    </row>
    <row r="25" spans="1:4" s="34" customFormat="1" ht="12.75" customHeight="1" thickBot="1" x14ac:dyDescent="0.3">
      <c r="A25" s="81"/>
      <c r="B25" s="80"/>
      <c r="C25" s="77">
        <f>C17+C18+C19+C20+C21+C22+C23+C24</f>
        <v>1339100839.5999999</v>
      </c>
      <c r="D25" s="58">
        <f>D17+D18+D19+D20+D21+D22+D23+D24</f>
        <v>1075940773.3899999</v>
      </c>
    </row>
    <row r="26" spans="1:4" s="34" customFormat="1" ht="12.75" customHeight="1" thickBot="1" x14ac:dyDescent="0.3">
      <c r="A26" s="72" t="s">
        <v>43</v>
      </c>
      <c r="B26" s="80"/>
      <c r="C26" s="150">
        <f>C15+C25</f>
        <v>4431234525.3899994</v>
      </c>
      <c r="D26" s="77">
        <v>3980577540</v>
      </c>
    </row>
    <row r="27" spans="1:4" s="34" customFormat="1" ht="12.75" customHeight="1" x14ac:dyDescent="0.25">
      <c r="A27" s="73"/>
      <c r="B27" s="74"/>
      <c r="C27" s="59"/>
      <c r="D27" s="147"/>
    </row>
    <row r="28" spans="1:4" s="34" customFormat="1" ht="12.75" customHeight="1" x14ac:dyDescent="0.25">
      <c r="A28" s="54" t="s">
        <v>44</v>
      </c>
      <c r="B28" s="45"/>
      <c r="C28" s="57"/>
      <c r="D28" s="16"/>
    </row>
    <row r="29" spans="1:4" s="34" customFormat="1" ht="12.75" customHeight="1" x14ac:dyDescent="0.25">
      <c r="A29" s="11" t="s">
        <v>32</v>
      </c>
      <c r="B29" s="45">
        <v>11</v>
      </c>
      <c r="C29" s="15">
        <v>186981000</v>
      </c>
      <c r="D29" s="15">
        <v>186981000</v>
      </c>
    </row>
    <row r="30" spans="1:4" s="34" customFormat="1" ht="12.75" customHeight="1" thickBot="1" x14ac:dyDescent="0.3">
      <c r="A30" s="66" t="s">
        <v>13</v>
      </c>
      <c r="B30" s="47"/>
      <c r="C30" s="83">
        <v>-3007056701.6199999</v>
      </c>
      <c r="D30" s="39">
        <v>-2593608088.3299999</v>
      </c>
    </row>
    <row r="31" spans="1:4" s="34" customFormat="1" ht="12.75" customHeight="1" thickBot="1" x14ac:dyDescent="0.3">
      <c r="A31" s="67" t="s">
        <v>45</v>
      </c>
      <c r="B31" s="151"/>
      <c r="C31" s="150">
        <f>C29+C30</f>
        <v>-2820075701.6199999</v>
      </c>
      <c r="D31" s="77">
        <f>D29+D30</f>
        <v>-2406627088.3299999</v>
      </c>
    </row>
    <row r="32" spans="1:4" s="34" customFormat="1" ht="7.2" customHeight="1" x14ac:dyDescent="0.25">
      <c r="A32" s="27"/>
      <c r="B32" s="27"/>
      <c r="C32" s="27"/>
      <c r="D32" s="148"/>
    </row>
    <row r="33" spans="1:5" s="34" customFormat="1" ht="12.75" customHeight="1" x14ac:dyDescent="0.25">
      <c r="A33" s="54" t="s">
        <v>62</v>
      </c>
      <c r="B33" s="45"/>
      <c r="C33" s="57"/>
      <c r="D33" s="16"/>
    </row>
    <row r="34" spans="1:5" s="34" customFormat="1" ht="12.75" customHeight="1" x14ac:dyDescent="0.25">
      <c r="A34" s="54" t="s">
        <v>14</v>
      </c>
      <c r="B34" s="45"/>
      <c r="C34" s="16"/>
      <c r="D34" s="16"/>
    </row>
    <row r="35" spans="1:5" s="34" customFormat="1" ht="12.75" customHeight="1" x14ac:dyDescent="0.25">
      <c r="A35" s="11" t="s">
        <v>39</v>
      </c>
      <c r="B35" s="45">
        <v>12</v>
      </c>
      <c r="C35" s="53"/>
      <c r="D35" s="15"/>
    </row>
    <row r="36" spans="1:5" s="34" customFormat="1" ht="24" customHeight="1" x14ac:dyDescent="0.25">
      <c r="A36" s="69" t="s">
        <v>48</v>
      </c>
      <c r="B36" s="45"/>
      <c r="C36" s="53">
        <v>27207328.600000001</v>
      </c>
      <c r="D36" s="15">
        <v>37700667</v>
      </c>
    </row>
    <row r="37" spans="1:5" s="34" customFormat="1" ht="12.75" customHeight="1" thickBot="1" x14ac:dyDescent="0.3">
      <c r="A37" s="66" t="s">
        <v>28</v>
      </c>
      <c r="B37" s="47">
        <v>13</v>
      </c>
      <c r="C37" s="53">
        <v>88284637</v>
      </c>
      <c r="D37" s="15">
        <v>88284637</v>
      </c>
    </row>
    <row r="38" spans="1:5" s="34" customFormat="1" ht="12.75" customHeight="1" thickBot="1" x14ac:dyDescent="0.3">
      <c r="A38" s="72"/>
      <c r="B38" s="79"/>
      <c r="C38" s="150">
        <f>C35+C36+C37</f>
        <v>115491965.59999999</v>
      </c>
      <c r="D38" s="77">
        <v>125985504</v>
      </c>
    </row>
    <row r="39" spans="1:5" s="34" customFormat="1" ht="12.75" customHeight="1" x14ac:dyDescent="0.25">
      <c r="A39" s="54" t="s">
        <v>15</v>
      </c>
      <c r="B39" s="45"/>
      <c r="C39" s="16"/>
      <c r="D39" s="16"/>
    </row>
    <row r="40" spans="1:5" s="34" customFormat="1" ht="12.75" customHeight="1" x14ac:dyDescent="0.25">
      <c r="A40" s="11" t="s">
        <v>46</v>
      </c>
      <c r="B40" s="45">
        <v>12</v>
      </c>
      <c r="C40" s="53">
        <v>4597379789.9499998</v>
      </c>
      <c r="D40" s="15">
        <v>4563970124.0500002</v>
      </c>
    </row>
    <row r="41" spans="1:5" s="34" customFormat="1" ht="12.75" customHeight="1" x14ac:dyDescent="0.25">
      <c r="A41" s="75" t="s">
        <v>29</v>
      </c>
      <c r="B41" s="74">
        <v>14</v>
      </c>
      <c r="C41" s="53">
        <v>359427174.39999998</v>
      </c>
      <c r="D41" s="15">
        <v>353138720.73000002</v>
      </c>
    </row>
    <row r="42" spans="1:5" s="34" customFormat="1" ht="12.75" customHeight="1" x14ac:dyDescent="0.25">
      <c r="A42" s="11" t="s">
        <v>47</v>
      </c>
      <c r="B42" s="45">
        <v>15</v>
      </c>
      <c r="C42" s="53">
        <v>1784700059.27</v>
      </c>
      <c r="D42" s="15">
        <v>947987692.25</v>
      </c>
    </row>
    <row r="43" spans="1:5" s="34" customFormat="1" ht="12.75" customHeight="1" x14ac:dyDescent="0.25">
      <c r="A43" s="11" t="s">
        <v>63</v>
      </c>
      <c r="B43" s="45"/>
      <c r="C43" s="53">
        <v>13217335</v>
      </c>
      <c r="D43" s="15">
        <v>13217335</v>
      </c>
    </row>
    <row r="44" spans="1:5" s="34" customFormat="1" ht="17.399999999999999" customHeight="1" x14ac:dyDescent="0.25">
      <c r="A44" s="61" t="s">
        <v>49</v>
      </c>
      <c r="B44" s="45">
        <v>17</v>
      </c>
      <c r="C44" s="53">
        <v>87949862.989999995</v>
      </c>
      <c r="D44" s="15">
        <v>90518946.689999998</v>
      </c>
      <c r="E44" s="34" t="s">
        <v>127</v>
      </c>
    </row>
    <row r="45" spans="1:5" s="34" customFormat="1" ht="13.95" customHeight="1" x14ac:dyDescent="0.25">
      <c r="A45" s="11" t="s">
        <v>30</v>
      </c>
      <c r="B45" s="45">
        <v>16</v>
      </c>
      <c r="C45" s="53">
        <v>251384788</v>
      </c>
      <c r="D45" s="15">
        <v>251384788</v>
      </c>
    </row>
    <row r="46" spans="1:5" s="34" customFormat="1" ht="12.75" customHeight="1" thickBot="1" x14ac:dyDescent="0.3">
      <c r="A46" s="66" t="s">
        <v>31</v>
      </c>
      <c r="B46" s="47">
        <v>18</v>
      </c>
      <c r="C46" s="53">
        <v>41759506.32</v>
      </c>
      <c r="D46" s="15">
        <v>41001316.730000004</v>
      </c>
    </row>
    <row r="47" spans="1:5" s="34" customFormat="1" ht="12.75" customHeight="1" thickBot="1" x14ac:dyDescent="0.3">
      <c r="A47" s="76"/>
      <c r="B47" s="78"/>
      <c r="C47" s="150">
        <f>SUM(C40:C46)</f>
        <v>7135818515.9299984</v>
      </c>
      <c r="D47" s="77">
        <f>SUM(D40:D46)</f>
        <v>6261218923.4499998</v>
      </c>
    </row>
    <row r="48" spans="1:5" s="34" customFormat="1" ht="12.75" customHeight="1" x14ac:dyDescent="0.25">
      <c r="A48" s="13" t="s">
        <v>19</v>
      </c>
      <c r="B48" s="152"/>
      <c r="C48" s="153">
        <f>C38+C47+100</f>
        <v>7251310581.5299988</v>
      </c>
      <c r="D48" s="153">
        <v>6387204527</v>
      </c>
    </row>
    <row r="49" spans="1:5" s="34" customFormat="1" ht="12.75" customHeight="1" x14ac:dyDescent="0.25">
      <c r="A49" s="54" t="s">
        <v>50</v>
      </c>
      <c r="B49" s="10"/>
      <c r="C49" s="154">
        <f>C31+C48</f>
        <v>4431234879.9099989</v>
      </c>
      <c r="D49" s="154">
        <v>3980577639</v>
      </c>
    </row>
    <row r="50" spans="1:5" s="25" customFormat="1" ht="12.75" customHeight="1" thickBot="1" x14ac:dyDescent="0.35">
      <c r="A50" s="54" t="s">
        <v>12</v>
      </c>
      <c r="B50" s="10"/>
      <c r="C50" s="155">
        <f>(C26-C12-C48)/C29*1000</f>
        <v>-15116.499289339552</v>
      </c>
      <c r="D50" s="155">
        <f>(D26-D12-D48)/D29*1000</f>
        <v>-12939.663291136532</v>
      </c>
      <c r="E50" s="34"/>
    </row>
    <row r="51" spans="1:5" s="34" customFormat="1" ht="8.25" customHeight="1" x14ac:dyDescent="0.25">
      <c r="A51" s="27"/>
      <c r="B51" s="27"/>
      <c r="C51" s="31"/>
      <c r="D51" s="27"/>
    </row>
    <row r="52" spans="1:5" s="34" customFormat="1" ht="12" customHeight="1" x14ac:dyDescent="0.25">
      <c r="C52" s="140"/>
    </row>
    <row r="53" spans="1:5" s="34" customFormat="1" ht="25.5" customHeight="1" x14ac:dyDescent="0.3">
      <c r="D53" s="25"/>
    </row>
    <row r="54" spans="1:5" s="34" customFormat="1" ht="12.75" customHeight="1" x14ac:dyDescent="0.25">
      <c r="A54" s="84" t="s">
        <v>110</v>
      </c>
      <c r="B54" s="24"/>
      <c r="C54" s="3"/>
    </row>
    <row r="55" spans="1:5" s="34" customFormat="1" ht="18.75" customHeight="1" x14ac:dyDescent="0.25">
      <c r="A55" s="4" t="s">
        <v>4</v>
      </c>
      <c r="B55" s="4"/>
      <c r="C55" s="5" t="s">
        <v>5</v>
      </c>
    </row>
    <row r="56" spans="1:5" s="34" customFormat="1" ht="19.5" customHeight="1" x14ac:dyDescent="0.25">
      <c r="A56" s="24" t="s">
        <v>35</v>
      </c>
      <c r="B56" s="24"/>
      <c r="C56" s="3"/>
    </row>
    <row r="57" spans="1:5" s="34" customFormat="1" ht="9.75" customHeight="1" x14ac:dyDescent="0.25">
      <c r="A57" s="6" t="s">
        <v>6</v>
      </c>
      <c r="B57" s="6"/>
      <c r="C57" s="5" t="s">
        <v>5</v>
      </c>
    </row>
    <row r="58" spans="1:5" x14ac:dyDescent="0.25">
      <c r="A58" s="2"/>
      <c r="B58" s="2"/>
      <c r="E58" s="34"/>
    </row>
    <row r="59" spans="1:5" x14ac:dyDescent="0.25">
      <c r="E59" s="34"/>
    </row>
    <row r="60" spans="1:5" x14ac:dyDescent="0.25">
      <c r="E60" s="34"/>
    </row>
    <row r="61" spans="1:5" x14ac:dyDescent="0.25">
      <c r="C61" s="7"/>
      <c r="D61" s="7"/>
      <c r="E61" s="7"/>
    </row>
  </sheetData>
  <pageMargins left="0" right="0" top="0.74803149606299213" bottom="0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36"/>
  <sheetViews>
    <sheetView topLeftCell="A4" zoomScaleNormal="100" workbookViewId="0">
      <selection activeCell="A4" sqref="A1:XFD1048576"/>
    </sheetView>
  </sheetViews>
  <sheetFormatPr defaultColWidth="9.109375" defaultRowHeight="13.8" x14ac:dyDescent="0.25"/>
  <cols>
    <col min="1" max="1" width="54.109375" style="8" customWidth="1"/>
    <col min="2" max="2" width="9" style="8" customWidth="1"/>
    <col min="3" max="3" width="17.88671875" style="19" customWidth="1"/>
    <col min="4" max="4" width="23.109375" style="8" customWidth="1"/>
    <col min="5" max="5" width="18.21875" style="8" customWidth="1"/>
    <col min="6" max="16384" width="9.109375" style="29"/>
  </cols>
  <sheetData>
    <row r="1" spans="1:5" x14ac:dyDescent="0.25">
      <c r="A1" s="27"/>
      <c r="B1" s="27"/>
      <c r="C1" s="42"/>
      <c r="D1" s="42"/>
      <c r="E1" s="142"/>
    </row>
    <row r="2" spans="1:5" ht="4.2" customHeight="1" x14ac:dyDescent="0.25">
      <c r="C2" s="42"/>
      <c r="D2" s="42"/>
      <c r="E2" s="142"/>
    </row>
    <row r="3" spans="1:5" ht="13.8" customHeight="1" x14ac:dyDescent="0.35">
      <c r="A3" s="135" t="s">
        <v>104</v>
      </c>
      <c r="B3" s="9"/>
      <c r="C3" s="41"/>
      <c r="D3" s="43"/>
      <c r="E3" s="142"/>
    </row>
    <row r="4" spans="1:5" s="34" customFormat="1" ht="15.6" customHeight="1" x14ac:dyDescent="0.25">
      <c r="A4" s="112" t="s">
        <v>113</v>
      </c>
      <c r="C4" s="52"/>
      <c r="D4" s="52"/>
      <c r="E4" s="142"/>
    </row>
    <row r="5" spans="1:5" s="28" customFormat="1" ht="16.5" customHeight="1" x14ac:dyDescent="0.25">
      <c r="A5" s="112" t="s">
        <v>114</v>
      </c>
      <c r="B5" s="87"/>
      <c r="C5" s="87"/>
      <c r="D5" s="87"/>
      <c r="E5" s="142"/>
    </row>
    <row r="6" spans="1:5" s="34" customFormat="1" ht="17.25" customHeight="1" x14ac:dyDescent="0.25">
      <c r="A6" s="145" t="s">
        <v>121</v>
      </c>
      <c r="B6" s="87"/>
      <c r="C6" s="87"/>
      <c r="D6" s="87"/>
      <c r="E6" s="142"/>
    </row>
    <row r="7" spans="1:5" x14ac:dyDescent="0.25">
      <c r="A7" s="89"/>
      <c r="B7" s="89"/>
      <c r="C7" s="89"/>
      <c r="D7" s="89"/>
      <c r="E7" s="142"/>
    </row>
    <row r="8" spans="1:5" x14ac:dyDescent="0.25">
      <c r="A8" s="89"/>
      <c r="B8" s="89"/>
      <c r="C8" s="89"/>
      <c r="D8" s="89"/>
      <c r="E8" s="142"/>
    </row>
    <row r="9" spans="1:5" x14ac:dyDescent="0.25">
      <c r="A9" s="114" t="s">
        <v>105</v>
      </c>
      <c r="B9" s="27"/>
      <c r="C9" s="156" t="s">
        <v>120</v>
      </c>
      <c r="D9" s="157"/>
      <c r="E9" s="142"/>
    </row>
    <row r="10" spans="1:5" ht="42.75" customHeight="1" x14ac:dyDescent="0.25">
      <c r="A10" s="45" t="s">
        <v>0</v>
      </c>
      <c r="B10" s="10" t="s">
        <v>22</v>
      </c>
      <c r="C10" s="144" t="s">
        <v>118</v>
      </c>
      <c r="D10" s="144" t="s">
        <v>119</v>
      </c>
      <c r="E10" s="142"/>
    </row>
    <row r="11" spans="1:5" x14ac:dyDescent="0.25">
      <c r="A11" s="11" t="s">
        <v>51</v>
      </c>
      <c r="B11" s="45">
        <v>19</v>
      </c>
      <c r="C11" s="36">
        <v>249098421.25999999</v>
      </c>
      <c r="D11" s="36">
        <v>1025960907.21</v>
      </c>
      <c r="E11" s="142"/>
    </row>
    <row r="12" spans="1:5" x14ac:dyDescent="0.25">
      <c r="A12" s="12" t="s">
        <v>20</v>
      </c>
      <c r="B12" s="46">
        <v>20</v>
      </c>
      <c r="C12" s="36">
        <v>627682108.69000006</v>
      </c>
      <c r="D12" s="36">
        <f>1305113090.79</f>
        <v>1305113090.79</v>
      </c>
      <c r="E12" s="142"/>
    </row>
    <row r="13" spans="1:5" ht="14.4" customHeight="1" x14ac:dyDescent="0.25">
      <c r="A13" s="13" t="s">
        <v>52</v>
      </c>
      <c r="B13" s="44"/>
      <c r="C13" s="37">
        <f>C11-C12</f>
        <v>-378583687.43000007</v>
      </c>
      <c r="D13" s="37">
        <f>D11-D12</f>
        <v>-279152183.57999992</v>
      </c>
      <c r="E13" s="142"/>
    </row>
    <row r="14" spans="1:5" ht="14.4" customHeight="1" x14ac:dyDescent="0.25">
      <c r="A14" s="14" t="s">
        <v>16</v>
      </c>
      <c r="B14" s="44"/>
      <c r="C14" s="15">
        <v>0</v>
      </c>
      <c r="D14" s="15">
        <f>1607142.84</f>
        <v>1607142.84</v>
      </c>
      <c r="E14" s="142"/>
    </row>
    <row r="15" spans="1:5" ht="12.75" customHeight="1" x14ac:dyDescent="0.25">
      <c r="A15" s="62" t="s">
        <v>53</v>
      </c>
      <c r="B15" s="63">
        <v>21</v>
      </c>
      <c r="C15" s="39">
        <v>112212904.8</v>
      </c>
      <c r="D15" s="39">
        <f>132625519.05</f>
        <v>132625519.05</v>
      </c>
      <c r="E15" s="142"/>
    </row>
    <row r="16" spans="1:5" ht="12.75" customHeight="1" x14ac:dyDescent="0.25">
      <c r="A16" s="11" t="s">
        <v>54</v>
      </c>
      <c r="B16" s="65"/>
      <c r="C16" s="15"/>
      <c r="D16" s="15">
        <v>7933230.0700000003</v>
      </c>
      <c r="E16" s="142"/>
    </row>
    <row r="17" spans="1:5" ht="12.75" customHeight="1" x14ac:dyDescent="0.25">
      <c r="A17" s="14" t="s">
        <v>55</v>
      </c>
      <c r="B17" s="44"/>
      <c r="C17" s="64">
        <v>-36755799.090000004</v>
      </c>
      <c r="D17" s="64">
        <v>2673538.67</v>
      </c>
      <c r="E17" s="142"/>
    </row>
    <row r="18" spans="1:5" ht="12.75" customHeight="1" x14ac:dyDescent="0.25">
      <c r="A18" s="14" t="s">
        <v>56</v>
      </c>
      <c r="B18" s="44"/>
      <c r="C18" s="38">
        <v>114103778.03</v>
      </c>
      <c r="D18" s="38">
        <v>-246884.26</v>
      </c>
      <c r="E18" s="142"/>
    </row>
    <row r="19" spans="1:5" x14ac:dyDescent="0.25">
      <c r="A19" s="49" t="s">
        <v>57</v>
      </c>
      <c r="B19" s="37"/>
      <c r="C19" s="143">
        <f>C13-C14-C15+C16+C17+C18</f>
        <v>-413448613.29000008</v>
      </c>
      <c r="D19" s="143">
        <f>D13-D14-D15+D16+D17+D18</f>
        <v>-403024960.98999989</v>
      </c>
      <c r="E19" s="142"/>
    </row>
    <row r="20" spans="1:5" x14ac:dyDescent="0.25">
      <c r="A20" s="11" t="s">
        <v>33</v>
      </c>
      <c r="B20" s="47">
        <v>22</v>
      </c>
      <c r="C20" s="39"/>
      <c r="D20" s="39"/>
      <c r="E20" s="142"/>
    </row>
    <row r="21" spans="1:5" x14ac:dyDescent="0.25">
      <c r="A21" s="11" t="s">
        <v>58</v>
      </c>
      <c r="B21" s="47">
        <v>22</v>
      </c>
      <c r="C21" s="39"/>
      <c r="D21" s="39">
        <f>58405394.06+200</f>
        <v>58405594.060000002</v>
      </c>
      <c r="E21" s="142"/>
    </row>
    <row r="22" spans="1:5" x14ac:dyDescent="0.25">
      <c r="A22" s="50" t="s">
        <v>34</v>
      </c>
      <c r="B22" s="48"/>
      <c r="C22" s="51">
        <f>C19-C21</f>
        <v>-413448613.29000008</v>
      </c>
      <c r="D22" s="51">
        <f>D19-D21</f>
        <v>-461430555.04999989</v>
      </c>
      <c r="E22" s="142"/>
    </row>
    <row r="23" spans="1:5" x14ac:dyDescent="0.25">
      <c r="A23" s="14" t="s">
        <v>7</v>
      </c>
      <c r="B23" s="44">
        <v>23</v>
      </c>
      <c r="C23" s="15"/>
      <c r="D23" s="15"/>
      <c r="E23" s="142"/>
    </row>
    <row r="24" spans="1:5" x14ac:dyDescent="0.25">
      <c r="A24" s="13" t="s">
        <v>59</v>
      </c>
      <c r="B24" s="44"/>
      <c r="C24" s="51">
        <f>C22-C23</f>
        <v>-413448613.29000008</v>
      </c>
      <c r="D24" s="51">
        <f>D22-D23</f>
        <v>-461430555.04999989</v>
      </c>
      <c r="E24" s="142"/>
    </row>
    <row r="25" spans="1:5" x14ac:dyDescent="0.25">
      <c r="A25" s="14" t="s">
        <v>17</v>
      </c>
      <c r="B25" s="44"/>
      <c r="C25" s="15"/>
      <c r="D25" s="15"/>
      <c r="E25" s="142"/>
    </row>
    <row r="26" spans="1:5" ht="16.95" customHeight="1" x14ac:dyDescent="0.25">
      <c r="A26" s="13" t="s">
        <v>60</v>
      </c>
      <c r="B26" s="44"/>
      <c r="C26" s="16">
        <f>C24</f>
        <v>-413448613.29000008</v>
      </c>
      <c r="D26" s="16">
        <f>D24</f>
        <v>-461430555.04999989</v>
      </c>
      <c r="E26" s="142"/>
    </row>
    <row r="27" spans="1:5" x14ac:dyDescent="0.25">
      <c r="A27" s="17" t="s">
        <v>21</v>
      </c>
      <c r="B27" s="10"/>
      <c r="C27" s="60">
        <f>C26*1000/186981</f>
        <v>-2211179.8166123834</v>
      </c>
      <c r="D27" s="60">
        <f>D26*1000/186981</f>
        <v>-2467793.8135425518</v>
      </c>
      <c r="E27" s="142"/>
    </row>
    <row r="28" spans="1:5" x14ac:dyDescent="0.25">
      <c r="A28" s="20"/>
      <c r="B28" s="20"/>
      <c r="C28" s="21"/>
      <c r="D28" s="22"/>
      <c r="E28" s="22"/>
    </row>
    <row r="29" spans="1:5" x14ac:dyDescent="0.25">
      <c r="A29" s="20"/>
      <c r="B29" s="20"/>
      <c r="C29" s="149"/>
      <c r="D29" s="141"/>
      <c r="E29" s="141"/>
    </row>
    <row r="30" spans="1:5" x14ac:dyDescent="0.25">
      <c r="A30" s="34"/>
      <c r="B30" s="34"/>
      <c r="C30" s="34"/>
      <c r="D30" s="27"/>
      <c r="E30" s="27"/>
    </row>
    <row r="31" spans="1:5" x14ac:dyDescent="0.25">
      <c r="A31" s="24" t="s">
        <v>110</v>
      </c>
      <c r="B31" s="24"/>
      <c r="C31" s="3"/>
      <c r="D31" s="30"/>
      <c r="E31" s="30"/>
    </row>
    <row r="32" spans="1:5" x14ac:dyDescent="0.25">
      <c r="A32" s="4" t="s">
        <v>4</v>
      </c>
      <c r="B32" s="4"/>
      <c r="C32" s="5" t="s">
        <v>5</v>
      </c>
      <c r="D32" s="30"/>
      <c r="E32" s="30"/>
    </row>
    <row r="33" spans="1:5" x14ac:dyDescent="0.25">
      <c r="A33" s="24" t="s">
        <v>36</v>
      </c>
      <c r="B33" s="24"/>
      <c r="C33" s="3"/>
      <c r="D33" s="30"/>
      <c r="E33" s="30"/>
    </row>
    <row r="34" spans="1:5" x14ac:dyDescent="0.25">
      <c r="A34" s="6" t="s">
        <v>6</v>
      </c>
      <c r="B34" s="6"/>
      <c r="C34" s="5" t="s">
        <v>5</v>
      </c>
      <c r="D34" s="30"/>
      <c r="E34" s="30"/>
    </row>
    <row r="35" spans="1:5" x14ac:dyDescent="0.25">
      <c r="A35" s="27"/>
      <c r="B35" s="27"/>
      <c r="C35" s="31"/>
      <c r="D35" s="30"/>
      <c r="E35" s="30"/>
    </row>
    <row r="36" spans="1:5" x14ac:dyDescent="0.25">
      <c r="C36" s="18"/>
      <c r="D36" s="19"/>
      <c r="E36" s="19"/>
    </row>
  </sheetData>
  <mergeCells count="1">
    <mergeCell ref="C9:D9"/>
  </mergeCells>
  <pageMargins left="0.70866141732283472" right="0.70866141732283472" top="0.35433070866141736" bottom="0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3"/>
  <sheetViews>
    <sheetView topLeftCell="A28" workbookViewId="0">
      <selection activeCell="E53" sqref="E53"/>
    </sheetView>
  </sheetViews>
  <sheetFormatPr defaultRowHeight="12" x14ac:dyDescent="0.25"/>
  <cols>
    <col min="1" max="1" width="52.88671875" style="164" customWidth="1"/>
    <col min="2" max="2" width="20.21875" style="164" customWidth="1"/>
    <col min="3" max="3" width="16.44140625" style="164" customWidth="1"/>
    <col min="4" max="16384" width="8.88671875" style="164"/>
  </cols>
  <sheetData>
    <row r="2" spans="1:3" ht="14.4" x14ac:dyDescent="0.3">
      <c r="A2" s="113" t="s">
        <v>104</v>
      </c>
    </row>
    <row r="3" spans="1:3" x14ac:dyDescent="0.25">
      <c r="B3" s="92"/>
      <c r="C3" s="92"/>
    </row>
    <row r="4" spans="1:3" ht="13.8" x14ac:dyDescent="0.25">
      <c r="A4" s="112" t="s">
        <v>113</v>
      </c>
      <c r="B4" s="112"/>
      <c r="C4" s="112"/>
    </row>
    <row r="5" spans="1:3" ht="14.4" x14ac:dyDescent="0.3">
      <c r="A5" s="112" t="s">
        <v>117</v>
      </c>
      <c r="B5" s="113"/>
      <c r="C5" s="113"/>
    </row>
    <row r="6" spans="1:3" ht="13.8" x14ac:dyDescent="0.25">
      <c r="A6" s="145" t="s">
        <v>121</v>
      </c>
      <c r="B6" s="112"/>
      <c r="C6" s="112"/>
    </row>
    <row r="7" spans="1:3" x14ac:dyDescent="0.25">
      <c r="A7" s="93"/>
      <c r="B7" s="93"/>
      <c r="C7" s="93"/>
    </row>
    <row r="8" spans="1:3" x14ac:dyDescent="0.25">
      <c r="A8" s="165" t="s">
        <v>105</v>
      </c>
      <c r="B8" s="166" t="s">
        <v>120</v>
      </c>
      <c r="C8" s="167"/>
    </row>
    <row r="9" spans="1:3" x14ac:dyDescent="0.25">
      <c r="A9" s="85" t="s">
        <v>67</v>
      </c>
      <c r="B9" s="168" t="s">
        <v>118</v>
      </c>
      <c r="C9" s="168" t="s">
        <v>119</v>
      </c>
    </row>
    <row r="10" spans="1:3" x14ac:dyDescent="0.25">
      <c r="A10" s="91" t="s">
        <v>80</v>
      </c>
      <c r="B10" s="91"/>
      <c r="C10" s="91"/>
    </row>
    <row r="11" spans="1:3" x14ac:dyDescent="0.25">
      <c r="A11" s="86" t="s">
        <v>79</v>
      </c>
      <c r="B11" s="169">
        <v>-413449</v>
      </c>
      <c r="C11" s="170">
        <f>-461431</f>
        <v>-461431</v>
      </c>
    </row>
    <row r="12" spans="1:3" x14ac:dyDescent="0.25">
      <c r="A12" s="91" t="s">
        <v>82</v>
      </c>
      <c r="B12" s="169"/>
      <c r="C12" s="170"/>
    </row>
    <row r="13" spans="1:3" x14ac:dyDescent="0.25">
      <c r="A13" s="86" t="s">
        <v>81</v>
      </c>
      <c r="B13" s="169">
        <v>319377</v>
      </c>
      <c r="C13" s="170">
        <v>356668</v>
      </c>
    </row>
    <row r="14" spans="1:3" x14ac:dyDescent="0.25">
      <c r="A14" s="86" t="s">
        <v>85</v>
      </c>
      <c r="B14" s="169"/>
      <c r="C14" s="170">
        <v>-7933</v>
      </c>
    </row>
    <row r="15" spans="1:3" x14ac:dyDescent="0.25">
      <c r="A15" s="86" t="s">
        <v>83</v>
      </c>
      <c r="B15" s="169">
        <v>36756</v>
      </c>
      <c r="C15" s="170">
        <v>-2674</v>
      </c>
    </row>
    <row r="16" spans="1:3" x14ac:dyDescent="0.25">
      <c r="A16" s="86" t="s">
        <v>33</v>
      </c>
      <c r="B16" s="169"/>
      <c r="C16" s="170"/>
    </row>
    <row r="17" spans="1:3" x14ac:dyDescent="0.25">
      <c r="A17" s="86" t="s">
        <v>58</v>
      </c>
      <c r="B17" s="169"/>
      <c r="C17" s="170">
        <v>58406</v>
      </c>
    </row>
    <row r="18" spans="1:3" x14ac:dyDescent="0.25">
      <c r="A18" s="86"/>
      <c r="B18" s="171">
        <f>SUM(B11:B17)</f>
        <v>-57316</v>
      </c>
      <c r="C18" s="171">
        <f>SUM(C11:C17)</f>
        <v>-56964</v>
      </c>
    </row>
    <row r="19" spans="1:3" x14ac:dyDescent="0.25">
      <c r="A19" s="91" t="s">
        <v>84</v>
      </c>
      <c r="B19" s="169"/>
      <c r="C19" s="170"/>
    </row>
    <row r="20" spans="1:3" x14ac:dyDescent="0.25">
      <c r="A20" s="86" t="s">
        <v>68</v>
      </c>
      <c r="B20" s="172">
        <v>-35086</v>
      </c>
      <c r="C20" s="170">
        <v>196241</v>
      </c>
    </row>
    <row r="21" spans="1:3" x14ac:dyDescent="0.25">
      <c r="A21" s="86" t="s">
        <v>69</v>
      </c>
      <c r="B21" s="172">
        <v>30615</v>
      </c>
      <c r="C21" s="170">
        <v>-24243</v>
      </c>
    </row>
    <row r="22" spans="1:3" x14ac:dyDescent="0.25">
      <c r="A22" s="86" t="s">
        <v>70</v>
      </c>
      <c r="B22" s="172">
        <v>-230468</v>
      </c>
      <c r="C22" s="170">
        <v>11813</v>
      </c>
    </row>
    <row r="23" spans="1:3" x14ac:dyDescent="0.25">
      <c r="A23" s="86" t="s">
        <v>71</v>
      </c>
      <c r="B23" s="172">
        <v>-8801</v>
      </c>
      <c r="C23" s="170">
        <f>-10170</f>
        <v>-10170</v>
      </c>
    </row>
    <row r="24" spans="1:3" x14ac:dyDescent="0.25">
      <c r="A24" s="86" t="s">
        <v>72</v>
      </c>
      <c r="B24" s="172">
        <v>-367</v>
      </c>
      <c r="C24" s="173">
        <v>-2</v>
      </c>
    </row>
    <row r="25" spans="1:3" ht="21.6" customHeight="1" x14ac:dyDescent="0.25">
      <c r="A25" s="86" t="s">
        <v>73</v>
      </c>
      <c r="B25" s="172">
        <v>-598</v>
      </c>
      <c r="C25" s="170">
        <f>291</f>
        <v>291</v>
      </c>
    </row>
    <row r="26" spans="1:3" ht="21" customHeight="1" x14ac:dyDescent="0.25">
      <c r="A26" s="86" t="s">
        <v>74</v>
      </c>
      <c r="B26" s="172">
        <v>4937</v>
      </c>
      <c r="C26" s="170">
        <v>-237288</v>
      </c>
    </row>
    <row r="27" spans="1:3" x14ac:dyDescent="0.25">
      <c r="A27" s="86" t="s">
        <v>86</v>
      </c>
      <c r="B27" s="172">
        <v>836712</v>
      </c>
      <c r="C27" s="170">
        <v>266922</v>
      </c>
    </row>
    <row r="28" spans="1:3" x14ac:dyDescent="0.25">
      <c r="A28" s="86" t="s">
        <v>77</v>
      </c>
      <c r="B28" s="172">
        <v>-31333</v>
      </c>
      <c r="C28" s="170">
        <v>-82474</v>
      </c>
    </row>
    <row r="29" spans="1:3" x14ac:dyDescent="0.25">
      <c r="A29" s="86" t="s">
        <v>78</v>
      </c>
      <c r="B29" s="169">
        <v>690</v>
      </c>
      <c r="C29" s="170">
        <f>19186</f>
        <v>19186</v>
      </c>
    </row>
    <row r="30" spans="1:3" x14ac:dyDescent="0.25">
      <c r="A30" s="86" t="s">
        <v>75</v>
      </c>
      <c r="B30" s="169"/>
      <c r="C30" s="174">
        <v>0</v>
      </c>
    </row>
    <row r="31" spans="1:3" x14ac:dyDescent="0.25">
      <c r="A31" s="86" t="s">
        <v>76</v>
      </c>
      <c r="B31" s="169">
        <v>18270</v>
      </c>
      <c r="C31" s="174">
        <v>0</v>
      </c>
    </row>
    <row r="32" spans="1:3" x14ac:dyDescent="0.25">
      <c r="A32" s="86"/>
      <c r="B32" s="175">
        <f>SUM(B18:B31)</f>
        <v>527255</v>
      </c>
      <c r="C32" s="175">
        <f>SUM(C18:C31)</f>
        <v>83312</v>
      </c>
    </row>
    <row r="33" spans="1:3" x14ac:dyDescent="0.25">
      <c r="A33" s="86" t="s">
        <v>87</v>
      </c>
      <c r="B33" s="172">
        <v>-14320</v>
      </c>
      <c r="C33" s="174">
        <v>0</v>
      </c>
    </row>
    <row r="34" spans="1:3" x14ac:dyDescent="0.25">
      <c r="A34" s="86" t="s">
        <v>88</v>
      </c>
      <c r="B34" s="174"/>
      <c r="C34" s="169">
        <v>-139417</v>
      </c>
    </row>
    <row r="35" spans="1:3" x14ac:dyDescent="0.25">
      <c r="A35" s="91" t="s">
        <v>89</v>
      </c>
      <c r="B35" s="175">
        <f>SUM(B32:B34)</f>
        <v>512935</v>
      </c>
      <c r="C35" s="175">
        <f>SUM(C32:C34)</f>
        <v>-56105</v>
      </c>
    </row>
    <row r="36" spans="1:3" x14ac:dyDescent="0.25">
      <c r="A36" s="91"/>
      <c r="B36" s="175"/>
      <c r="C36" s="175"/>
    </row>
    <row r="37" spans="1:3" x14ac:dyDescent="0.25">
      <c r="A37" s="91" t="s">
        <v>90</v>
      </c>
      <c r="B37" s="91"/>
      <c r="C37" s="91"/>
    </row>
    <row r="38" spans="1:3" x14ac:dyDescent="0.25">
      <c r="A38" s="86" t="s">
        <v>92</v>
      </c>
      <c r="B38" s="172">
        <v>-8801</v>
      </c>
      <c r="C38" s="174">
        <v>-186</v>
      </c>
    </row>
    <row r="39" spans="1:3" x14ac:dyDescent="0.25">
      <c r="A39" s="86" t="s">
        <v>91</v>
      </c>
      <c r="B39" s="172"/>
      <c r="C39" s="174"/>
    </row>
    <row r="40" spans="1:3" x14ac:dyDescent="0.25">
      <c r="A40" s="86" t="s">
        <v>93</v>
      </c>
      <c r="B40" s="172">
        <v>-500000</v>
      </c>
      <c r="C40" s="174"/>
    </row>
    <row r="41" spans="1:3" x14ac:dyDescent="0.25">
      <c r="A41" s="86" t="s">
        <v>94</v>
      </c>
      <c r="B41" s="172"/>
      <c r="C41" s="174"/>
    </row>
    <row r="42" spans="1:3" x14ac:dyDescent="0.25">
      <c r="A42" s="91" t="s">
        <v>95</v>
      </c>
      <c r="B42" s="172">
        <f>SUM(B38:B41)</f>
        <v>-508801</v>
      </c>
      <c r="C42" s="176">
        <f>SUM(C38:C41)</f>
        <v>-186</v>
      </c>
    </row>
    <row r="43" spans="1:3" x14ac:dyDescent="0.25">
      <c r="A43" s="91"/>
      <c r="B43" s="176"/>
      <c r="C43" s="176"/>
    </row>
    <row r="44" spans="1:3" x14ac:dyDescent="0.25">
      <c r="A44" s="91" t="s">
        <v>96</v>
      </c>
      <c r="B44" s="91"/>
      <c r="C44" s="91"/>
    </row>
    <row r="45" spans="1:3" x14ac:dyDescent="0.25">
      <c r="A45" s="86" t="s">
        <v>97</v>
      </c>
      <c r="B45" s="174"/>
      <c r="C45" s="169">
        <v>57545</v>
      </c>
    </row>
    <row r="46" spans="1:3" x14ac:dyDescent="0.25">
      <c r="A46" s="86" t="s">
        <v>98</v>
      </c>
      <c r="B46" s="174"/>
      <c r="C46" s="169"/>
    </row>
    <row r="47" spans="1:3" x14ac:dyDescent="0.25">
      <c r="A47" s="91" t="s">
        <v>99</v>
      </c>
      <c r="B47" s="175"/>
      <c r="C47" s="175">
        <v>57545</v>
      </c>
    </row>
    <row r="48" spans="1:3" x14ac:dyDescent="0.25">
      <c r="A48" s="91" t="s">
        <v>100</v>
      </c>
      <c r="B48" s="177">
        <f>B35+B42+B47</f>
        <v>4134</v>
      </c>
      <c r="C48" s="177">
        <f>C35+C42+C47</f>
        <v>1254</v>
      </c>
    </row>
    <row r="49" spans="1:3" x14ac:dyDescent="0.25">
      <c r="A49" s="91" t="s">
        <v>103</v>
      </c>
      <c r="B49" s="177"/>
      <c r="C49" s="177"/>
    </row>
    <row r="50" spans="1:3" x14ac:dyDescent="0.25">
      <c r="A50" s="86" t="s">
        <v>101</v>
      </c>
      <c r="B50" s="177">
        <v>192</v>
      </c>
      <c r="C50" s="177">
        <v>4053</v>
      </c>
    </row>
    <row r="51" spans="1:3" x14ac:dyDescent="0.25">
      <c r="A51" s="86" t="s">
        <v>102</v>
      </c>
      <c r="B51" s="177">
        <f>B50+B48</f>
        <v>4326</v>
      </c>
      <c r="C51" s="177">
        <v>5307</v>
      </c>
    </row>
    <row r="52" spans="1:3" x14ac:dyDescent="0.25">
      <c r="A52" s="90"/>
      <c r="C52" s="178"/>
    </row>
    <row r="53" spans="1:3" x14ac:dyDescent="0.25">
      <c r="A53" s="90"/>
      <c r="B53" s="179"/>
    </row>
    <row r="54" spans="1:3" x14ac:dyDescent="0.25">
      <c r="A54" s="90"/>
    </row>
    <row r="55" spans="1:3" x14ac:dyDescent="0.25">
      <c r="A55" s="180" t="s">
        <v>111</v>
      </c>
      <c r="B55" s="180"/>
      <c r="C55" s="181"/>
    </row>
    <row r="56" spans="1:3" x14ac:dyDescent="0.25">
      <c r="A56" s="182" t="s">
        <v>4</v>
      </c>
      <c r="B56" s="182"/>
      <c r="C56" s="183" t="s">
        <v>5</v>
      </c>
    </row>
    <row r="57" spans="1:3" x14ac:dyDescent="0.25">
      <c r="A57" s="180" t="s">
        <v>36</v>
      </c>
      <c r="B57" s="180"/>
      <c r="C57" s="181"/>
    </row>
    <row r="58" spans="1:3" x14ac:dyDescent="0.25">
      <c r="A58" s="184" t="s">
        <v>6</v>
      </c>
      <c r="B58" s="184"/>
      <c r="C58" s="183" t="s">
        <v>5</v>
      </c>
    </row>
    <row r="59" spans="1:3" x14ac:dyDescent="0.25">
      <c r="A59" s="90"/>
      <c r="B59" s="90"/>
      <c r="C59" s="90"/>
    </row>
    <row r="77" ht="12" customHeight="1" x14ac:dyDescent="0.25"/>
    <row r="78" ht="12" customHeight="1" x14ac:dyDescent="0.25"/>
    <row r="79" ht="12" customHeight="1" x14ac:dyDescent="0.25"/>
    <row r="80" ht="12" customHeight="1" x14ac:dyDescent="0.25"/>
    <row r="82" spans="1:3" x14ac:dyDescent="0.25">
      <c r="A82" s="90"/>
      <c r="B82" s="90"/>
      <c r="C82" s="90"/>
    </row>
    <row r="83" spans="1:3" ht="91.2" customHeight="1" x14ac:dyDescent="0.25">
      <c r="A83" s="185"/>
    </row>
  </sheetData>
  <mergeCells count="1">
    <mergeCell ref="B8:C8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27BC-CDF4-4E6D-9A9B-62C58D9FE6B1}">
  <dimension ref="A1:L28"/>
  <sheetViews>
    <sheetView tabSelected="1" workbookViewId="0">
      <selection activeCell="B9" sqref="B9:D9"/>
    </sheetView>
  </sheetViews>
  <sheetFormatPr defaultColWidth="9.109375" defaultRowHeight="13.8" x14ac:dyDescent="0.3"/>
  <cols>
    <col min="1" max="1" width="34.77734375" style="97" customWidth="1"/>
    <col min="2" max="2" width="18.109375" style="102" customWidth="1"/>
    <col min="3" max="3" width="17.88671875" style="102" customWidth="1"/>
    <col min="4" max="4" width="18.33203125" style="96" customWidth="1"/>
    <col min="5" max="5" width="0.6640625" style="96" customWidth="1"/>
    <col min="6" max="8" width="9.109375" style="96" hidden="1" customWidth="1"/>
    <col min="9" max="9" width="15.6640625" style="96" bestFit="1" customWidth="1"/>
    <col min="10" max="10" width="16.33203125" style="96" customWidth="1"/>
    <col min="11" max="16384" width="9.109375" style="96"/>
  </cols>
  <sheetData>
    <row r="1" spans="1:9" ht="9.75" customHeight="1" x14ac:dyDescent="0.3">
      <c r="B1" s="98"/>
      <c r="C1" s="98"/>
    </row>
    <row r="2" spans="1:9" ht="16.8" customHeight="1" x14ac:dyDescent="0.3">
      <c r="A2" s="113" t="s">
        <v>104</v>
      </c>
      <c r="B2" s="98"/>
      <c r="C2" s="98"/>
    </row>
    <row r="3" spans="1:9" x14ac:dyDescent="0.25">
      <c r="A3" s="112" t="s">
        <v>113</v>
      </c>
      <c r="B3" s="112"/>
      <c r="C3" s="100"/>
    </row>
    <row r="4" spans="1:9" ht="15.6" x14ac:dyDescent="0.25">
      <c r="A4" s="112" t="s">
        <v>116</v>
      </c>
      <c r="B4" s="99"/>
      <c r="C4" s="100"/>
    </row>
    <row r="5" spans="1:9" ht="15.6" x14ac:dyDescent="0.25">
      <c r="A5" s="145" t="s">
        <v>121</v>
      </c>
      <c r="B5" s="99"/>
      <c r="C5" s="100"/>
    </row>
    <row r="6" spans="1:9" x14ac:dyDescent="0.3">
      <c r="A6" s="96"/>
      <c r="B6" s="101"/>
      <c r="C6" s="110"/>
      <c r="D6" s="111"/>
    </row>
    <row r="7" spans="1:9" ht="14.4" thickBot="1" x14ac:dyDescent="0.35">
      <c r="A7" s="114" t="s">
        <v>105</v>
      </c>
      <c r="B7" s="100"/>
      <c r="C7" s="158"/>
      <c r="D7" s="158"/>
    </row>
    <row r="8" spans="1:9" ht="13.95" customHeight="1" x14ac:dyDescent="0.3">
      <c r="A8" s="103" t="s">
        <v>8</v>
      </c>
      <c r="B8" s="104"/>
      <c r="C8" s="104"/>
      <c r="D8" s="104"/>
    </row>
    <row r="9" spans="1:9" ht="36.75" customHeight="1" x14ac:dyDescent="0.3">
      <c r="A9" s="105"/>
      <c r="B9" s="162" t="s">
        <v>32</v>
      </c>
      <c r="C9" s="163" t="s">
        <v>64</v>
      </c>
      <c r="D9" s="163" t="s">
        <v>65</v>
      </c>
    </row>
    <row r="10" spans="1:9" ht="12" customHeight="1" x14ac:dyDescent="0.3">
      <c r="A10" s="130">
        <v>1</v>
      </c>
      <c r="B10" s="131">
        <v>2</v>
      </c>
      <c r="C10" s="132">
        <v>3</v>
      </c>
      <c r="D10" s="132">
        <v>4</v>
      </c>
    </row>
    <row r="11" spans="1:9" ht="12" customHeight="1" x14ac:dyDescent="0.3">
      <c r="A11" s="95" t="s">
        <v>106</v>
      </c>
      <c r="B11" s="124">
        <v>186981000</v>
      </c>
      <c r="C11" s="124">
        <v>-1662815218.6099999</v>
      </c>
      <c r="D11" s="124">
        <f>B11+C11</f>
        <v>-1475834218.6099999</v>
      </c>
    </row>
    <row r="12" spans="1:9" ht="12" customHeight="1" x14ac:dyDescent="0.3">
      <c r="A12" s="94" t="s">
        <v>109</v>
      </c>
      <c r="B12" s="115"/>
      <c r="C12" s="124">
        <f>-461430355.14-145</f>
        <v>-461430500.13999999</v>
      </c>
      <c r="D12" s="124">
        <f t="shared" ref="D12:D15" si="0">B12+C12</f>
        <v>-461430500.13999999</v>
      </c>
      <c r="I12" s="139"/>
    </row>
    <row r="13" spans="1:9" ht="12" customHeight="1" thickBot="1" x14ac:dyDescent="0.35">
      <c r="A13" s="121" t="s">
        <v>17</v>
      </c>
      <c r="B13" s="122"/>
      <c r="C13" s="125"/>
      <c r="D13" s="125"/>
    </row>
    <row r="14" spans="1:9" ht="12" customHeight="1" thickBot="1" x14ac:dyDescent="0.35">
      <c r="A14" s="133" t="s">
        <v>66</v>
      </c>
      <c r="B14" s="134"/>
      <c r="C14" s="129">
        <f>C12</f>
        <v>-461430500.13999999</v>
      </c>
      <c r="D14" s="129">
        <f t="shared" si="0"/>
        <v>-461430500.13999999</v>
      </c>
    </row>
    <row r="15" spans="1:9" ht="12" customHeight="1" thickBot="1" x14ac:dyDescent="0.35">
      <c r="A15" s="118" t="s">
        <v>122</v>
      </c>
      <c r="B15" s="119">
        <f>B11</f>
        <v>186981000</v>
      </c>
      <c r="C15" s="119">
        <f>C11+C14</f>
        <v>-2124245718.75</v>
      </c>
      <c r="D15" s="120">
        <f t="shared" si="0"/>
        <v>-1937264718.75</v>
      </c>
    </row>
    <row r="16" spans="1:9" ht="11.4" customHeight="1" x14ac:dyDescent="0.3">
      <c r="A16" s="116" t="s">
        <v>107</v>
      </c>
      <c r="B16" s="117">
        <v>186981000</v>
      </c>
      <c r="C16" s="117">
        <v>-2593608088.3299999</v>
      </c>
      <c r="D16" s="117">
        <v>-2406627088.3299999</v>
      </c>
    </row>
    <row r="17" spans="1:12" ht="12" customHeight="1" x14ac:dyDescent="0.3">
      <c r="A17" s="94" t="s">
        <v>108</v>
      </c>
      <c r="B17" s="115"/>
      <c r="C17" s="124">
        <v>-413448613.30000001</v>
      </c>
      <c r="D17" s="124">
        <f>B17+C17</f>
        <v>-413448613.30000001</v>
      </c>
    </row>
    <row r="18" spans="1:12" ht="12" customHeight="1" thickBot="1" x14ac:dyDescent="0.35">
      <c r="A18" s="121" t="s">
        <v>17</v>
      </c>
      <c r="B18" s="122"/>
      <c r="C18" s="126"/>
      <c r="D18" s="127"/>
    </row>
    <row r="19" spans="1:12" ht="12.6" customHeight="1" thickBot="1" x14ac:dyDescent="0.35">
      <c r="A19" s="133" t="s">
        <v>66</v>
      </c>
      <c r="B19" s="128"/>
      <c r="C19" s="128"/>
      <c r="D19" s="129"/>
    </row>
    <row r="20" spans="1:12" ht="12" customHeight="1" thickBot="1" x14ac:dyDescent="0.35">
      <c r="A20" s="123" t="s">
        <v>123</v>
      </c>
      <c r="B20" s="119">
        <v>186981000</v>
      </c>
      <c r="C20" s="119">
        <f>C16+C17</f>
        <v>-3007056701.6300001</v>
      </c>
      <c r="D20" s="120">
        <f>D16+D17</f>
        <v>-2820075701.6300001</v>
      </c>
    </row>
    <row r="21" spans="1:12" ht="18" customHeight="1" x14ac:dyDescent="0.3">
      <c r="A21" s="96"/>
      <c r="B21" s="100"/>
      <c r="C21" s="100"/>
    </row>
    <row r="22" spans="1:12" ht="12.75" customHeight="1" x14ac:dyDescent="0.25">
      <c r="A22" s="97" t="s">
        <v>9</v>
      </c>
      <c r="B22" s="159" t="s">
        <v>112</v>
      </c>
      <c r="C22" s="159"/>
      <c r="D22" s="159"/>
      <c r="E22" s="159"/>
      <c r="F22" s="159"/>
      <c r="G22" s="159"/>
      <c r="H22" s="159"/>
      <c r="I22" s="33"/>
      <c r="J22" s="106"/>
      <c r="K22" s="107"/>
      <c r="L22" s="107"/>
    </row>
    <row r="23" spans="1:12" ht="10.5" customHeight="1" x14ac:dyDescent="0.2">
      <c r="A23" s="96"/>
      <c r="B23" s="160" t="s">
        <v>10</v>
      </c>
      <c r="C23" s="160"/>
      <c r="D23" s="160"/>
      <c r="E23" s="160"/>
      <c r="F23" s="160"/>
      <c r="G23" s="160"/>
      <c r="H23" s="160"/>
      <c r="I23" s="40" t="s">
        <v>5</v>
      </c>
      <c r="J23" s="108"/>
      <c r="K23" s="107"/>
      <c r="L23" s="107"/>
    </row>
    <row r="24" spans="1:12" ht="10.5" customHeight="1" x14ac:dyDescent="0.25">
      <c r="A24" s="96"/>
      <c r="B24" s="23"/>
      <c r="C24" s="23"/>
      <c r="D24" s="23"/>
      <c r="E24" s="23"/>
      <c r="F24" s="23"/>
      <c r="G24" s="23"/>
      <c r="H24" s="23"/>
      <c r="I24" s="32"/>
      <c r="J24" s="106"/>
      <c r="K24" s="107"/>
      <c r="L24" s="107"/>
    </row>
    <row r="25" spans="1:12" ht="12.75" customHeight="1" x14ac:dyDescent="0.25">
      <c r="A25" s="97" t="s">
        <v>11</v>
      </c>
      <c r="B25" s="161" t="s">
        <v>37</v>
      </c>
      <c r="C25" s="161"/>
      <c r="D25" s="161"/>
      <c r="E25" s="161"/>
      <c r="F25" s="161"/>
      <c r="G25" s="161"/>
      <c r="H25" s="161"/>
      <c r="I25" s="33"/>
      <c r="J25" s="106"/>
      <c r="K25" s="107"/>
      <c r="L25" s="107"/>
    </row>
    <row r="26" spans="1:12" ht="9.75" customHeight="1" x14ac:dyDescent="0.2">
      <c r="A26" s="96"/>
      <c r="B26" s="160" t="s">
        <v>10</v>
      </c>
      <c r="C26" s="160"/>
      <c r="D26" s="160"/>
      <c r="E26" s="160"/>
      <c r="F26" s="160"/>
      <c r="G26" s="160"/>
      <c r="H26" s="160"/>
      <c r="I26" s="40" t="s">
        <v>5</v>
      </c>
      <c r="J26" s="108"/>
      <c r="K26" s="107"/>
      <c r="L26" s="107"/>
    </row>
    <row r="27" spans="1:12" x14ac:dyDescent="0.3">
      <c r="B27" s="8"/>
      <c r="C27" s="8"/>
      <c r="D27" s="8"/>
      <c r="E27" s="8"/>
      <c r="F27" s="8"/>
      <c r="G27" s="8"/>
      <c r="H27" s="8"/>
      <c r="I27" s="19"/>
      <c r="J27" s="107"/>
      <c r="K27" s="107"/>
      <c r="L27" s="107"/>
    </row>
    <row r="28" spans="1:12" x14ac:dyDescent="0.3">
      <c r="B28" s="109"/>
      <c r="C28" s="109"/>
      <c r="D28" s="107"/>
      <c r="E28" s="107"/>
      <c r="F28" s="107"/>
      <c r="G28" s="107"/>
      <c r="H28" s="107"/>
      <c r="I28" s="107"/>
      <c r="J28" s="107"/>
      <c r="K28" s="107"/>
      <c r="L28" s="107"/>
    </row>
  </sheetData>
  <mergeCells count="5">
    <mergeCell ref="C7:D7"/>
    <mergeCell ref="B22:H22"/>
    <mergeCell ref="B23:H23"/>
    <mergeCell ref="B25:H25"/>
    <mergeCell ref="B26:H26"/>
  </mergeCells>
  <pageMargins left="0" right="0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</cp:lastModifiedBy>
  <cp:lastPrinted>2022-08-09T08:43:16Z</cp:lastPrinted>
  <dcterms:created xsi:type="dcterms:W3CDTF">2020-05-28T03:09:24Z</dcterms:created>
  <dcterms:modified xsi:type="dcterms:W3CDTF">2022-08-09T08:46:55Z</dcterms:modified>
</cp:coreProperties>
</file>